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\Ура! Подарки Отдел Продаж\2026\Упаковка\"/>
    </mc:Choice>
  </mc:AlternateContent>
  <xr:revisionPtr revIDLastSave="0" documentId="13_ncr:1_{AA55E062-5E0A-4FC2-9748-2D0A20238C99}" xr6:coauthVersionLast="47" xr6:coauthVersionMax="47" xr10:uidLastSave="{00000000-0000-0000-0000-000000000000}"/>
  <workbookProtection workbookAlgorithmName="SHA-512" workbookHashValue="47GU/T8dZjQWiEnzHu78uwlojDhT6MnFsj3gCYvfaWVS0YTscMn49Y9TTVm8fzwg/VP7+Oyl00QijTSj8IERlQ==" workbookSaltValue="0wSu6o3Qye7/Jb4mjsY/ww==" workbookSpinCount="100000" lockStructure="1"/>
  <bookViews>
    <workbookView xWindow="-120" yWindow="-120" windowWidth="38640" windowHeight="21120" xr2:uid="{00000000-000D-0000-FFFF-FFFF00000000}"/>
  </bookViews>
  <sheets>
    <sheet name="Прайс-лист" sheetId="25" r:id="rId1"/>
    <sheet name="Счёт" sheetId="32" state="hidden" r:id="rId2"/>
    <sheet name="Настройки" sheetId="30" state="hidden" r:id="rId3"/>
  </sheets>
  <definedNames>
    <definedName name="_xlnm._FilterDatabase" localSheetId="0" hidden="1">'Прайс-лист'!$E$3:$M$30</definedName>
    <definedName name="_xlnm.Print_Titles" localSheetId="0">'Прайс-лист'!$1:$4</definedName>
    <definedName name="_xlnm.Print_Area" localSheetId="0">'Прайс-лист'!$B$1:$N$32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2" l="1"/>
  <c r="C19" i="32"/>
  <c r="C18" i="32" l="1"/>
  <c r="C3" i="32"/>
  <c r="C25" i="32" l="1"/>
  <c r="E25" i="32" s="1"/>
  <c r="F25" i="32" s="1"/>
  <c r="O25" i="32" s="1"/>
  <c r="N25" i="32" s="1"/>
  <c r="M25" i="32" s="1"/>
  <c r="L25" i="32" s="1"/>
  <c r="K25" i="32" s="1"/>
  <c r="Q25" i="32"/>
  <c r="C24" i="32"/>
  <c r="E24" i="32" s="1"/>
  <c r="F24" i="32" s="1"/>
  <c r="O24" i="32" s="1"/>
  <c r="N24" i="32" s="1"/>
  <c r="M24" i="32" s="1"/>
  <c r="L24" i="32" s="1"/>
  <c r="K24" i="32" s="1"/>
  <c r="Q24" i="32"/>
  <c r="C5" i="32"/>
  <c r="Q2" i="32"/>
  <c r="Q3" i="32"/>
  <c r="Q4" i="32"/>
  <c r="Q5" i="32"/>
  <c r="Q6" i="32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Q26" i="32"/>
  <c r="E3" i="32" l="1"/>
  <c r="F3" i="32" s="1"/>
  <c r="O3" i="32" s="1"/>
  <c r="N3" i="32" s="1"/>
  <c r="M3" i="32" s="1"/>
  <c r="L3" i="32" s="1"/>
  <c r="K3" i="32" s="1"/>
  <c r="C4" i="32"/>
  <c r="E4" i="32" s="1"/>
  <c r="F4" i="32" s="1"/>
  <c r="O4" i="32" s="1"/>
  <c r="N4" i="32" s="1"/>
  <c r="M4" i="32" s="1"/>
  <c r="L4" i="32" s="1"/>
  <c r="K4" i="32" s="1"/>
  <c r="E5" i="32"/>
  <c r="F5" i="32" s="1"/>
  <c r="O5" i="32" s="1"/>
  <c r="N5" i="32" s="1"/>
  <c r="M5" i="32" s="1"/>
  <c r="L5" i="32" s="1"/>
  <c r="K5" i="32" s="1"/>
  <c r="C6" i="32"/>
  <c r="E6" i="32" s="1"/>
  <c r="F6" i="32" s="1"/>
  <c r="O6" i="32" s="1"/>
  <c r="N6" i="32" s="1"/>
  <c r="M6" i="32" s="1"/>
  <c r="L6" i="32" s="1"/>
  <c r="K6" i="32" s="1"/>
  <c r="C7" i="32"/>
  <c r="E7" i="32" s="1"/>
  <c r="F7" i="32" s="1"/>
  <c r="O7" i="32" s="1"/>
  <c r="N7" i="32" s="1"/>
  <c r="M7" i="32" s="1"/>
  <c r="L7" i="32" s="1"/>
  <c r="K7" i="32" s="1"/>
  <c r="C8" i="32"/>
  <c r="E8" i="32" s="1"/>
  <c r="F8" i="32" s="1"/>
  <c r="O8" i="32" s="1"/>
  <c r="N8" i="32" s="1"/>
  <c r="M8" i="32" s="1"/>
  <c r="L8" i="32" s="1"/>
  <c r="K8" i="32" s="1"/>
  <c r="C9" i="32"/>
  <c r="E9" i="32" s="1"/>
  <c r="F9" i="32" s="1"/>
  <c r="O9" i="32" s="1"/>
  <c r="N9" i="32" s="1"/>
  <c r="M9" i="32" s="1"/>
  <c r="L9" i="32" s="1"/>
  <c r="K9" i="32" s="1"/>
  <c r="C10" i="32"/>
  <c r="E10" i="32" s="1"/>
  <c r="F10" i="32" s="1"/>
  <c r="O10" i="32" s="1"/>
  <c r="N10" i="32" s="1"/>
  <c r="M10" i="32" s="1"/>
  <c r="L10" i="32" s="1"/>
  <c r="K10" i="32" s="1"/>
  <c r="C11" i="32"/>
  <c r="E11" i="32" s="1"/>
  <c r="F11" i="32" s="1"/>
  <c r="O11" i="32" s="1"/>
  <c r="N11" i="32" s="1"/>
  <c r="M11" i="32" s="1"/>
  <c r="L11" i="32" s="1"/>
  <c r="K11" i="32" s="1"/>
  <c r="C12" i="32"/>
  <c r="E12" i="32" s="1"/>
  <c r="F12" i="32" s="1"/>
  <c r="O12" i="32" s="1"/>
  <c r="N12" i="32" s="1"/>
  <c r="M12" i="32" s="1"/>
  <c r="L12" i="32" s="1"/>
  <c r="K12" i="32" s="1"/>
  <c r="C13" i="32"/>
  <c r="E13" i="32" s="1"/>
  <c r="F13" i="32" s="1"/>
  <c r="O13" i="32" s="1"/>
  <c r="N13" i="32" s="1"/>
  <c r="M13" i="32" s="1"/>
  <c r="L13" i="32" s="1"/>
  <c r="K13" i="32" s="1"/>
  <c r="C14" i="32"/>
  <c r="E14" i="32" s="1"/>
  <c r="F14" i="32" s="1"/>
  <c r="O14" i="32" s="1"/>
  <c r="N14" i="32" s="1"/>
  <c r="M14" i="32" s="1"/>
  <c r="L14" i="32" s="1"/>
  <c r="K14" i="32" s="1"/>
  <c r="C15" i="32"/>
  <c r="E15" i="32" s="1"/>
  <c r="F15" i="32" s="1"/>
  <c r="O15" i="32" s="1"/>
  <c r="N15" i="32" s="1"/>
  <c r="M15" i="32" s="1"/>
  <c r="L15" i="32" s="1"/>
  <c r="K15" i="32" s="1"/>
  <c r="C16" i="32"/>
  <c r="E16" i="32" s="1"/>
  <c r="F16" i="32" s="1"/>
  <c r="O16" i="32" s="1"/>
  <c r="N16" i="32" s="1"/>
  <c r="M16" i="32" s="1"/>
  <c r="L16" i="32" s="1"/>
  <c r="K16" i="32" s="1"/>
  <c r="C17" i="32"/>
  <c r="E17" i="32" s="1"/>
  <c r="F17" i="32" s="1"/>
  <c r="O17" i="32" s="1"/>
  <c r="N17" i="32" s="1"/>
  <c r="M17" i="32" s="1"/>
  <c r="L17" i="32" s="1"/>
  <c r="K17" i="32" s="1"/>
  <c r="E18" i="32"/>
  <c r="F18" i="32" s="1"/>
  <c r="O18" i="32" s="1"/>
  <c r="N18" i="32" s="1"/>
  <c r="M18" i="32" s="1"/>
  <c r="L18" i="32" s="1"/>
  <c r="K18" i="32" s="1"/>
  <c r="E19" i="32"/>
  <c r="F19" i="32" s="1"/>
  <c r="O19" i="32" s="1"/>
  <c r="N19" i="32" s="1"/>
  <c r="M19" i="32" s="1"/>
  <c r="L19" i="32" s="1"/>
  <c r="K19" i="32" s="1"/>
  <c r="E20" i="32"/>
  <c r="F20" i="32" s="1"/>
  <c r="O20" i="32" s="1"/>
  <c r="N20" i="32" s="1"/>
  <c r="M20" i="32" s="1"/>
  <c r="L20" i="32" s="1"/>
  <c r="K20" i="32" s="1"/>
  <c r="C21" i="32"/>
  <c r="E21" i="32" s="1"/>
  <c r="F21" i="32" s="1"/>
  <c r="O21" i="32" s="1"/>
  <c r="N21" i="32" s="1"/>
  <c r="M21" i="32" s="1"/>
  <c r="L21" i="32" s="1"/>
  <c r="K21" i="32" s="1"/>
  <c r="C22" i="32"/>
  <c r="E22" i="32" s="1"/>
  <c r="F22" i="32" s="1"/>
  <c r="O22" i="32" s="1"/>
  <c r="N22" i="32" s="1"/>
  <c r="M22" i="32" s="1"/>
  <c r="L22" i="32" s="1"/>
  <c r="K22" i="32" s="1"/>
  <c r="C23" i="32"/>
  <c r="E23" i="32" s="1"/>
  <c r="F23" i="32" s="1"/>
  <c r="O23" i="32" s="1"/>
  <c r="N23" i="32" s="1"/>
  <c r="M23" i="32" s="1"/>
  <c r="L23" i="32" s="1"/>
  <c r="K23" i="32" s="1"/>
  <c r="C26" i="32"/>
  <c r="E26" i="32" s="1"/>
  <c r="F26" i="32" s="1"/>
  <c r="O26" i="32" s="1"/>
  <c r="N26" i="32" s="1"/>
  <c r="M26" i="32" s="1"/>
  <c r="L26" i="32" s="1"/>
  <c r="K26" i="32" s="1"/>
  <c r="C2" i="32"/>
  <c r="E2" i="32" s="1"/>
  <c r="F2" i="32" s="1"/>
  <c r="O2" i="32" s="1"/>
  <c r="N2" i="32" s="1"/>
  <c r="M2" i="32" s="1"/>
  <c r="L2" i="32" s="1"/>
  <c r="K2" i="32" s="1"/>
  <c r="Q27" i="32" l="1"/>
  <c r="M31" i="25"/>
  <c r="R24" i="32" l="1"/>
  <c r="N28" i="25" s="1"/>
  <c r="R25" i="32"/>
  <c r="N29" i="25" s="1"/>
  <c r="R14" i="32"/>
  <c r="N18" i="25" s="1"/>
  <c r="R20" i="32"/>
  <c r="N24" i="25" s="1"/>
  <c r="R5" i="32"/>
  <c r="N9" i="25" s="1"/>
  <c r="R2" i="32"/>
  <c r="N6" i="25" s="1"/>
  <c r="R11" i="32"/>
  <c r="N15" i="25" s="1"/>
  <c r="R19" i="32"/>
  <c r="N23" i="25" s="1"/>
  <c r="R23" i="32"/>
  <c r="N27" i="25" s="1"/>
  <c r="R4" i="32"/>
  <c r="N8" i="25" s="1"/>
  <c r="R12" i="32"/>
  <c r="N16" i="25" s="1"/>
  <c r="R22" i="32"/>
  <c r="N26" i="25" s="1"/>
  <c r="R18" i="32"/>
  <c r="N22" i="25" s="1"/>
  <c r="R7" i="32"/>
  <c r="N11" i="25" s="1"/>
  <c r="R16" i="32"/>
  <c r="N20" i="25" s="1"/>
  <c r="R3" i="32"/>
  <c r="N7" i="25" s="1"/>
  <c r="R6" i="32"/>
  <c r="N10" i="25" s="1"/>
  <c r="R13" i="32"/>
  <c r="N17" i="25" s="1"/>
  <c r="R26" i="32"/>
  <c r="N30" i="25" s="1"/>
  <c r="R8" i="32"/>
  <c r="N12" i="25" s="1"/>
  <c r="R17" i="32"/>
  <c r="N21" i="25" s="1"/>
  <c r="R9" i="32"/>
  <c r="N13" i="25" s="1"/>
  <c r="R21" i="32"/>
  <c r="N25" i="25" s="1"/>
  <c r="R15" i="32"/>
  <c r="N19" i="25" s="1"/>
  <c r="R10" i="32"/>
  <c r="N14" i="25" s="1"/>
  <c r="N31" i="25" l="1"/>
  <c r="R27" i="32"/>
</calcChain>
</file>

<file path=xl/sharedStrings.xml><?xml version="1.0" encoding="utf-8"?>
<sst xmlns="http://schemas.openxmlformats.org/spreadsheetml/2006/main" count="173" uniqueCount="163">
  <si>
    <t xml:space="preserve">Артикул </t>
  </si>
  <si>
    <t>Фото</t>
  </si>
  <si>
    <t>ТЗ-39</t>
  </si>
  <si>
    <t>20*16*27</t>
  </si>
  <si>
    <t>УПАКОВКА ИЗ ТЕКСТИЛЯ</t>
  </si>
  <si>
    <t>UID Системы</t>
  </si>
  <si>
    <t>Наименование</t>
  </si>
  <si>
    <t>Вес вложения, г.</t>
  </si>
  <si>
    <t>Цена за штуку при общем объеме заказа:</t>
  </si>
  <si>
    <r>
      <t xml:space="preserve">Представленная в данном прайс-листе продукция запатентована как объемные товарные знаки. 
Любое несанкционированное копирование преследуется по закону.
</t>
    </r>
    <r>
      <rPr>
        <sz val="10"/>
        <rFont val="Arial"/>
        <family val="2"/>
      </rPr>
      <t>(статья 1406.1 ГК РФ; статья 150.4 КоАП РФ; статьи 146, 147 УК РФ)</t>
    </r>
  </si>
  <si>
    <t>Weight</t>
  </si>
  <si>
    <t>Quantity</t>
  </si>
  <si>
    <t>Dimensions</t>
  </si>
  <si>
    <t>1000+</t>
  </si>
  <si>
    <t>Sum</t>
  </si>
  <si>
    <t>UID</t>
  </si>
  <si>
    <t>Art.</t>
  </si>
  <si>
    <t>Name</t>
  </si>
  <si>
    <t>Photo</t>
  </si>
  <si>
    <t>Длина, ширина, высота,
см.</t>
  </si>
  <si>
    <t>Кол-во в коробе,
шт.</t>
  </si>
  <si>
    <t>На сумму</t>
  </si>
  <si>
    <t>Cart</t>
  </si>
  <si>
    <t>Итого:</t>
  </si>
  <si>
    <t>более
1000 шт.</t>
  </si>
  <si>
    <t>до 
100 шт.</t>
  </si>
  <si>
    <t>100-300
шт.</t>
  </si>
  <si>
    <t>300-700
шт.</t>
  </si>
  <si>
    <t>700-1000
шт.</t>
  </si>
  <si>
    <t>093a965d-87be-11eb-99b8-000c295dc444</t>
  </si>
  <si>
    <t>093a9666-87be-11eb-99b8-000c295dc444</t>
  </si>
  <si>
    <t>093a9669-87be-11eb-99b8-000c295dc444</t>
  </si>
  <si>
    <t>093a9671-87be-11eb-99b8-000c295dc444</t>
  </si>
  <si>
    <t>093a967a-87be-11eb-99b8-000c295dc444</t>
  </si>
  <si>
    <t>093a967f-87be-11eb-99b8-000c295dc444</t>
  </si>
  <si>
    <t>093a9684-87be-11eb-99b8-000c295dc444</t>
  </si>
  <si>
    <t>093a9689-87be-11eb-99b8-000c295dc444</t>
  </si>
  <si>
    <t>093a9694-87be-11eb-99b8-000c295dc444</t>
  </si>
  <si>
    <t>093a9697-87be-11eb-99b8-000c295dc444</t>
  </si>
  <si>
    <t>5666f7c8-87cc-11eb-99b8-000c295dc444</t>
  </si>
  <si>
    <t>5666f7cd-87cc-11eb-99b8-000c295dc444</t>
  </si>
  <si>
    <t>5666f7d2-87cc-11eb-99b8-000c295dc444</t>
  </si>
  <si>
    <t>093a968e-87be-11eb-99b8-000c295dc444</t>
  </si>
  <si>
    <t>5666f7fc-87cc-11eb-99b8-000c295dc444</t>
  </si>
  <si>
    <t>5666f800-87cc-11eb-99b8-000c295dc444</t>
  </si>
  <si>
    <t>5666f804-87cc-11eb-99b8-000c295dc444</t>
  </si>
  <si>
    <t>de673d7f-87f5-11eb-99b8-000c295dc444</t>
  </si>
  <si>
    <t>de673d84-87f5-11eb-99b8-000c295dc444</t>
  </si>
  <si>
    <t>de673d87-87f5-11eb-99b8-000c295dc444</t>
  </si>
  <si>
    <t>5666f7d9-87cc-11eb-99b8-000c295dc444</t>
  </si>
  <si>
    <t>093a9661-87be-11eb-99b8-000c295dc444</t>
  </si>
  <si>
    <t>6106cbc1-5fb0-11ea-b226-000c2916a183</t>
  </si>
  <si>
    <t>Желаемый объем 
заказа, шт.</t>
  </si>
  <si>
    <t>Дед Мороз</t>
  </si>
  <si>
    <t>Курс =</t>
  </si>
  <si>
    <t>Заказано</t>
  </si>
  <si>
    <r>
      <t xml:space="preserve">После внесения покупателем предоплаты цена фиксируется. 
</t>
    </r>
    <r>
      <rPr>
        <sz val="10"/>
        <color theme="0"/>
        <rFont val="Calibri"/>
        <family val="2"/>
        <scheme val="minor"/>
      </rPr>
      <t xml:space="preserve">При отсутствии предоплаты и изменении курса рубля к ин. валюте более чем на 5%, Компания оставляет за собой право пересмотра указанных цен. </t>
    </r>
  </si>
  <si>
    <t>Артикул</t>
  </si>
  <si>
    <t>Цена, юань</t>
  </si>
  <si>
    <t>Цена, руб.</t>
  </si>
  <si>
    <t>Коэфф.</t>
  </si>
  <si>
    <t>Цена (до 100, без скидок)</t>
  </si>
  <si>
    <t>Округленная (←)</t>
  </si>
  <si>
    <t>www.ura-podarki.ru</t>
  </si>
  <si>
    <t>141407, Московская обл.
 г. Химки, улица Бабакина, 5А
+7 (495) 913-30-06</t>
  </si>
  <si>
    <t>info@ura-podarki.ru</t>
  </si>
  <si>
    <t>К отображению:</t>
  </si>
  <si>
    <t>К оплате</t>
  </si>
  <si>
    <t>Границы</t>
  </si>
  <si>
    <t>К</t>
  </si>
  <si>
    <t>29*5*29</t>
  </si>
  <si>
    <t>НОВОГОДНЯЯ ПРОГРАММА 2026-2027</t>
  </si>
  <si>
    <t>У27-01</t>
  </si>
  <si>
    <t>У27-02</t>
  </si>
  <si>
    <t>У27-03</t>
  </si>
  <si>
    <t>У27-04</t>
  </si>
  <si>
    <t>У27-05</t>
  </si>
  <si>
    <t>У27-06</t>
  </si>
  <si>
    <t>У27-07</t>
  </si>
  <si>
    <t>У27-08</t>
  </si>
  <si>
    <t>У27-09</t>
  </si>
  <si>
    <t>У27-10</t>
  </si>
  <si>
    <t>У27-11</t>
  </si>
  <si>
    <t>У27-12</t>
  </si>
  <si>
    <t>У27-13</t>
  </si>
  <si>
    <t>У27-14</t>
  </si>
  <si>
    <t>У27-15</t>
  </si>
  <si>
    <t>У27-16</t>
  </si>
  <si>
    <t>У27-17</t>
  </si>
  <si>
    <t>У27-18</t>
  </si>
  <si>
    <t>У27-19</t>
  </si>
  <si>
    <t>У27-20</t>
  </si>
  <si>
    <t>У27-21</t>
  </si>
  <si>
    <t>У27-22</t>
  </si>
  <si>
    <t>У27-23</t>
  </si>
  <si>
    <t>У27-24</t>
  </si>
  <si>
    <t>20*19*34</t>
  </si>
  <si>
    <t>20*19*32</t>
  </si>
  <si>
    <t>19*20*32</t>
  </si>
  <si>
    <t>20*18*31</t>
  </si>
  <si>
    <t>20*19*30</t>
  </si>
  <si>
    <t>20*19*31</t>
  </si>
  <si>
    <t>23*21*31</t>
  </si>
  <si>
    <t>19*18*33</t>
  </si>
  <si>
    <t>20*18*30</t>
  </si>
  <si>
    <t>18*18*33</t>
  </si>
  <si>
    <t>муфта 21*21                              плед 134*74</t>
  </si>
  <si>
    <t>размер шапки 54-55   плед 130*82</t>
  </si>
  <si>
    <t>29*4*34</t>
  </si>
  <si>
    <t>34*34</t>
  </si>
  <si>
    <t>19*19*33</t>
  </si>
  <si>
    <t>сумка-шоппер 38,5*34                                    плед 150*100</t>
  </si>
  <si>
    <t>29*34</t>
  </si>
  <si>
    <t>32*25</t>
  </si>
  <si>
    <t>Макар</t>
  </si>
  <si>
    <t>Матвей</t>
  </si>
  <si>
    <t>Захар</t>
  </si>
  <si>
    <t>Любава</t>
  </si>
  <si>
    <t>Тим</t>
  </si>
  <si>
    <t>Тая</t>
  </si>
  <si>
    <t>Фил</t>
  </si>
  <si>
    <t>Борис</t>
  </si>
  <si>
    <t>Валера</t>
  </si>
  <si>
    <t>Ефим</t>
  </si>
  <si>
    <t>Гриня</t>
  </si>
  <si>
    <t>Сеня</t>
  </si>
  <si>
    <t>Рюкзак Гарри</t>
  </si>
  <si>
    <t>Рюкзак Жора</t>
  </si>
  <si>
    <t>Подушка Звёздочка</t>
  </si>
  <si>
    <t>Подушка Марио</t>
  </si>
  <si>
    <t>Кирилл</t>
  </si>
  <si>
    <t>Элли</t>
  </si>
  <si>
    <t>Мирон</t>
  </si>
  <si>
    <t>Марго</t>
  </si>
  <si>
    <t>У27-01 Макар</t>
  </si>
  <si>
    <t>У27-02 Матвей</t>
  </si>
  <si>
    <t>У27-03 Захар</t>
  </si>
  <si>
    <t>У27-04 Любава</t>
  </si>
  <si>
    <t>У27-05 Тим</t>
  </si>
  <si>
    <t>У27-06 Тая</t>
  </si>
  <si>
    <t>У27-07 Фил</t>
  </si>
  <si>
    <t>У27-08 Борис</t>
  </si>
  <si>
    <t>У27-09 Валера</t>
  </si>
  <si>
    <t>У27-10 Ефим</t>
  </si>
  <si>
    <t>У27-11 Гриня</t>
  </si>
  <si>
    <t>У27-12 Сеня</t>
  </si>
  <si>
    <t>У27-13 Кузя</t>
  </si>
  <si>
    <t>У27-14 Барашек Санни</t>
  </si>
  <si>
    <t>У27-15 рюкзак Гарри</t>
  </si>
  <si>
    <t>У27-16 рюкзак Жора</t>
  </si>
  <si>
    <t>У27-17 п. Звездочка</t>
  </si>
  <si>
    <t>У27-18 п. Марио</t>
  </si>
  <si>
    <t>У27-19 п. Мартин</t>
  </si>
  <si>
    <t xml:space="preserve">У27-20 Кирилл </t>
  </si>
  <si>
    <t>У27-21 Элли</t>
  </si>
  <si>
    <t>У27-22 Мирон</t>
  </si>
  <si>
    <t>У27-23 Марго</t>
  </si>
  <si>
    <t>У27-24 шоппер Праздник</t>
  </si>
  <si>
    <t>ТЗ-39 Дед Мороз</t>
  </si>
  <si>
    <t>Подушка Мартин</t>
  </si>
  <si>
    <t>Шоппер с пледом "Праздник"</t>
  </si>
  <si>
    <t>Кузя                         (муфта с пледом)</t>
  </si>
  <si>
    <t xml:space="preserve"> Барашек Санни (шапка с пледом)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</si>
</sst>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\ #,##0\ [$₽-419]_-;\-\ #,##0\ [$₽-419]_-;_-\ &quot;-&quot;\ [$₽-419]_-;_-@_-"/>
    <numFmt numFmtId="166" formatCode="_-* #,##0_-;\-* #,##0_-;_-* &quot;-&quot;??_-;_-@_-"/>
    <numFmt numFmtId="167" formatCode="#,##0\ [$₽-419]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EEE"/>
        <bgColor indexed="64"/>
      </patternFill>
    </fill>
    <fill>
      <patternFill patternType="solid">
        <fgColor rgb="FFF4D5D5"/>
        <bgColor indexed="64"/>
      </patternFill>
    </fill>
    <fill>
      <patternFill patternType="solid">
        <fgColor rgb="FFEFB2B3"/>
        <bgColor indexed="64"/>
      </patternFill>
    </fill>
    <fill>
      <patternFill patternType="solid">
        <fgColor rgb="FFEA9394"/>
        <bgColor indexed="64"/>
      </patternFill>
    </fill>
    <fill>
      <patternFill patternType="solid">
        <fgColor rgb="FFE8797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lightUp"/>
    </fill>
    <fill>
      <patternFill patternType="solid">
        <fgColor theme="0"/>
        <bgColor rgb="FF92D05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/>
    <xf numFmtId="0" fontId="3" fillId="0" borderId="0"/>
    <xf numFmtId="165" fontId="6" fillId="3" borderId="2" applyFill="0" applyBorder="0">
      <alignment horizontal="center" vertical="center"/>
      <protection hidden="1"/>
    </xf>
    <xf numFmtId="0" fontId="2" fillId="0" borderId="0"/>
    <xf numFmtId="164" fontId="20" fillId="0" borderId="0" applyFont="0" applyFill="0" applyBorder="0" applyAlignment="0" applyProtection="0"/>
    <xf numFmtId="0" fontId="1" fillId="0" borderId="0"/>
    <xf numFmtId="0" fontId="20" fillId="0" borderId="0"/>
    <xf numFmtId="0" fontId="9" fillId="0" borderId="0" applyProtection="0"/>
    <xf numFmtId="0" fontId="21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2" fontId="0" fillId="0" borderId="0" xfId="0" applyNumberFormat="1" applyAlignment="1">
      <alignment horizontal="center" vertical="center"/>
    </xf>
    <xf numFmtId="0" fontId="12" fillId="9" borderId="5" xfId="0" applyFont="1" applyFill="1" applyBorder="1" applyAlignment="1">
      <alignment horizontal="center" vertical="center" textRotation="90" wrapText="1"/>
    </xf>
    <xf numFmtId="0" fontId="6" fillId="0" borderId="9" xfId="0" applyFont="1" applyBorder="1" applyAlignment="1">
      <alignment textRotation="90" wrapText="1"/>
    </xf>
    <xf numFmtId="0" fontId="0" fillId="2" borderId="6" xfId="0" applyFill="1" applyBorder="1"/>
    <xf numFmtId="0" fontId="0" fillId="0" borderId="1" xfId="0" applyBorder="1"/>
    <xf numFmtId="0" fontId="6" fillId="0" borderId="10" xfId="0" applyFont="1" applyBorder="1" applyAlignment="1">
      <alignment textRotation="90" wrapText="1"/>
    </xf>
    <xf numFmtId="0" fontId="0" fillId="10" borderId="1" xfId="0" applyFill="1" applyBorder="1"/>
    <xf numFmtId="0" fontId="13" fillId="0" borderId="1" xfId="0" applyFont="1" applyBorder="1"/>
    <xf numFmtId="0" fontId="13" fillId="10" borderId="1" xfId="0" applyFont="1" applyFill="1" applyBorder="1"/>
    <xf numFmtId="166" fontId="0" fillId="0" borderId="1" xfId="4" applyNumberFormat="1" applyFont="1" applyBorder="1"/>
    <xf numFmtId="0" fontId="13" fillId="13" borderId="1" xfId="0" applyFont="1" applyFill="1" applyBorder="1"/>
    <xf numFmtId="166" fontId="13" fillId="13" borderId="1" xfId="0" applyNumberFormat="1" applyFont="1" applyFill="1" applyBorder="1"/>
    <xf numFmtId="2" fontId="0" fillId="10" borderId="7" xfId="0" applyNumberFormat="1" applyFill="1" applyBorder="1"/>
    <xf numFmtId="0" fontId="26" fillId="9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vertical="top"/>
    </xf>
    <xf numFmtId="0" fontId="28" fillId="2" borderId="1" xfId="0" applyFont="1" applyFill="1" applyBorder="1"/>
    <xf numFmtId="16" fontId="29" fillId="2" borderId="1" xfId="0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30" fillId="2" borderId="1" xfId="0" applyFont="1" applyFill="1" applyBorder="1"/>
    <xf numFmtId="0" fontId="28" fillId="0" borderId="1" xfId="0" applyFont="1" applyBorder="1"/>
    <xf numFmtId="0" fontId="6" fillId="0" borderId="13" xfId="0" applyFont="1" applyBorder="1" applyAlignment="1">
      <alignment textRotation="90" wrapText="1"/>
    </xf>
    <xf numFmtId="0" fontId="26" fillId="9" borderId="11" xfId="0" applyFont="1" applyFill="1" applyBorder="1" applyAlignment="1">
      <alignment horizontal="center" vertical="center" wrapText="1"/>
    </xf>
    <xf numFmtId="1" fontId="11" fillId="9" borderId="14" xfId="0" applyNumberFormat="1" applyFont="1" applyFill="1" applyBorder="1" applyAlignment="1">
      <alignment horizontal="center" vertical="center" wrapText="1"/>
    </xf>
    <xf numFmtId="1" fontId="11" fillId="9" borderId="11" xfId="0" applyNumberFormat="1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13" fillId="11" borderId="1" xfId="0" applyFont="1" applyFill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2" fontId="11" fillId="9" borderId="4" xfId="0" applyNumberFormat="1" applyFont="1" applyFill="1" applyBorder="1" applyAlignment="1">
      <alignment horizontal="center" vertical="center" wrapText="1"/>
    </xf>
    <xf numFmtId="2" fontId="11" fillId="9" borderId="11" xfId="0" applyNumberFormat="1" applyFont="1" applyFill="1" applyBorder="1" applyAlignment="1">
      <alignment horizontal="center" vertical="center" wrapText="1"/>
    </xf>
    <xf numFmtId="2" fontId="11" fillId="9" borderId="12" xfId="0" applyNumberFormat="1" applyFont="1" applyFill="1" applyBorder="1" applyAlignment="1">
      <alignment horizontal="center" vertical="center" wrapText="1"/>
    </xf>
    <xf numFmtId="2" fontId="11" fillId="9" borderId="16" xfId="0" applyNumberFormat="1" applyFont="1" applyFill="1" applyBorder="1" applyAlignment="1">
      <alignment horizontal="center" vertical="center" wrapText="1"/>
    </xf>
    <xf numFmtId="2" fontId="18" fillId="9" borderId="1" xfId="0" applyNumberFormat="1" applyFont="1" applyFill="1" applyBorder="1" applyAlignment="1">
      <alignment horizontal="center" vertical="center" wrapText="1"/>
    </xf>
    <xf numFmtId="2" fontId="19" fillId="13" borderId="1" xfId="0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167" fontId="13" fillId="13" borderId="1" xfId="0" applyNumberFormat="1" applyFont="1" applyFill="1" applyBorder="1" applyAlignment="1">
      <alignment horizontal="center" vertical="center"/>
    </xf>
    <xf numFmtId="0" fontId="10" fillId="2" borderId="22" xfId="8" applyFont="1" applyFill="1" applyBorder="1" applyAlignment="1">
      <alignment horizontal="right" vertical="top"/>
    </xf>
    <xf numFmtId="0" fontId="10" fillId="2" borderId="23" xfId="8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2" fontId="0" fillId="0" borderId="1" xfId="0" applyNumberFormat="1" applyBorder="1"/>
    <xf numFmtId="0" fontId="13" fillId="15" borderId="1" xfId="0" applyFont="1" applyFill="1" applyBorder="1" applyAlignment="1">
      <alignment horizontal="left" vertical="top"/>
    </xf>
    <xf numFmtId="0" fontId="13" fillId="15" borderId="1" xfId="0" applyFont="1" applyFill="1" applyBorder="1"/>
    <xf numFmtId="2" fontId="0" fillId="15" borderId="1" xfId="0" applyNumberFormat="1" applyFill="1" applyBorder="1"/>
    <xf numFmtId="0" fontId="7" fillId="15" borderId="1" xfId="0" applyFont="1" applyFill="1" applyBorder="1" applyAlignment="1">
      <alignment horizontal="left" vertical="top"/>
    </xf>
    <xf numFmtId="0" fontId="6" fillId="0" borderId="24" xfId="0" applyFont="1" applyBorder="1" applyAlignment="1">
      <alignment textRotation="90" wrapText="1"/>
    </xf>
    <xf numFmtId="0" fontId="13" fillId="0" borderId="1" xfId="0" applyFont="1" applyBorder="1" applyAlignment="1">
      <alignment textRotation="90"/>
    </xf>
    <xf numFmtId="0" fontId="27" fillId="15" borderId="1" xfId="0" applyFont="1" applyFill="1" applyBorder="1" applyAlignment="1">
      <alignment horizontal="left" vertical="center"/>
    </xf>
    <xf numFmtId="1" fontId="23" fillId="16" borderId="1" xfId="0" applyNumberFormat="1" applyFont="1" applyFill="1" applyBorder="1" applyAlignment="1">
      <alignment horizontal="center" vertical="center" wrapText="1"/>
    </xf>
    <xf numFmtId="0" fontId="7" fillId="17" borderId="26" xfId="0" applyFont="1" applyFill="1" applyBorder="1" applyAlignment="1">
      <alignment horizontal="center" vertical="center"/>
    </xf>
    <xf numFmtId="0" fontId="7" fillId="17" borderId="26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left" vertical="center" wrapText="1"/>
    </xf>
    <xf numFmtId="167" fontId="6" fillId="4" borderId="1" xfId="2" applyNumberFormat="1" applyFill="1" applyBorder="1">
      <alignment horizontal="center" vertical="center"/>
      <protection hidden="1"/>
    </xf>
    <xf numFmtId="167" fontId="6" fillId="5" borderId="1" xfId="2" applyNumberFormat="1" applyFill="1" applyBorder="1">
      <alignment horizontal="center" vertical="center"/>
      <protection hidden="1"/>
    </xf>
    <xf numFmtId="167" fontId="6" fillId="6" borderId="1" xfId="2" applyNumberFormat="1" applyFill="1" applyBorder="1">
      <alignment horizontal="center" vertical="center"/>
      <protection hidden="1"/>
    </xf>
    <xf numFmtId="167" fontId="6" fillId="7" borderId="1" xfId="2" applyNumberFormat="1" applyFill="1" applyBorder="1">
      <alignment horizontal="center" vertical="center"/>
      <protection hidden="1"/>
    </xf>
    <xf numFmtId="167" fontId="6" fillId="8" borderId="1" xfId="2" applyNumberFormat="1" applyFill="1" applyBorder="1">
      <alignment horizontal="center" vertical="center"/>
      <protection hidden="1"/>
    </xf>
    <xf numFmtId="0" fontId="1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textRotation="90" wrapText="1"/>
    </xf>
    <xf numFmtId="0" fontId="12" fillId="9" borderId="3" xfId="0" applyFont="1" applyFill="1" applyBorder="1" applyAlignment="1">
      <alignment horizontal="center" vertical="center" textRotation="90" wrapText="1"/>
    </xf>
    <xf numFmtId="0" fontId="26" fillId="9" borderId="17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right" wrapText="1"/>
    </xf>
    <xf numFmtId="0" fontId="10" fillId="2" borderId="20" xfId="0" applyFont="1" applyFill="1" applyBorder="1" applyAlignment="1">
      <alignment horizontal="right" wrapText="1"/>
    </xf>
    <xf numFmtId="0" fontId="13" fillId="0" borderId="25" xfId="0" applyFont="1" applyBorder="1" applyAlignment="1">
      <alignment horizontal="center" textRotation="90"/>
    </xf>
    <xf numFmtId="0" fontId="13" fillId="0" borderId="11" xfId="0" applyFont="1" applyBorder="1" applyAlignment="1">
      <alignment horizontal="center" textRotation="90"/>
    </xf>
    <xf numFmtId="0" fontId="13" fillId="0" borderId="17" xfId="0" applyFont="1" applyBorder="1" applyAlignment="1">
      <alignment horizontal="center" textRotation="90"/>
    </xf>
  </cellXfs>
  <cellStyles count="9">
    <cellStyle name="Normal 2" xfId="3" xr:uid="{00000000-0005-0000-0000-000000000000}"/>
    <cellStyle name="Normal 3" xfId="5" xr:uid="{00000000-0005-0000-0000-000001000000}"/>
    <cellStyle name="Ruble price" xfId="2" xr:uid="{00000000-0005-0000-0000-000002000000}"/>
    <cellStyle name="Гиперссылка" xfId="8" builtinId="8"/>
    <cellStyle name="Обычный" xfId="0" builtinId="0"/>
    <cellStyle name="Обычный 2" xfId="1" xr:uid="{00000000-0005-0000-0000-000005000000}"/>
    <cellStyle name="Обычный 4" xfId="6" xr:uid="{00000000-0005-0000-0000-000006000000}"/>
    <cellStyle name="Финансовый" xfId="4" builtinId="3"/>
    <cellStyle name="常规_GGMC08724004 4" xfId="7" xr:uid="{00000000-0005-0000-0000-000008000000}"/>
  </cellStyles>
  <dxfs count="0"/>
  <tableStyles count="0" defaultTableStyle="TableStyleMedium9" defaultPivotStyle="PivotStyleLight16"/>
  <colors>
    <mruColors>
      <color rgb="FFFFFF00"/>
      <color rgb="FFFFFFC8"/>
      <color rgb="FFFF7171"/>
      <color rgb="FF66FF66"/>
      <color rgb="FFF8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29</xdr:row>
      <xdr:rowOff>29590</xdr:rowOff>
    </xdr:from>
    <xdr:to>
      <xdr:col>3</xdr:col>
      <xdr:colOff>1482808</xdr:colOff>
      <xdr:row>29</xdr:row>
      <xdr:rowOff>1433590</xdr:rowOff>
    </xdr:to>
    <xdr:pic>
      <xdr:nvPicPr>
        <xdr:cNvPr id="45" name="Рисунок 44" descr="4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37558090"/>
          <a:ext cx="1397083" cy="14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23936</xdr:colOff>
      <xdr:row>0</xdr:row>
      <xdr:rowOff>28819</xdr:rowOff>
    </xdr:from>
    <xdr:to>
      <xdr:col>2</xdr:col>
      <xdr:colOff>879899</xdr:colOff>
      <xdr:row>2</xdr:row>
      <xdr:rowOff>76</xdr:rowOff>
    </xdr:to>
    <xdr:pic>
      <xdr:nvPicPr>
        <xdr:cNvPr id="32" name="Рисунок 10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36" y="28819"/>
          <a:ext cx="1688084" cy="9187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C807B9B-78D4-474E-8658-9DCAC4E0CDEB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C368B37E-8FA7-4E48-83B9-6C2A71040F03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1143000</xdr:colOff>
      <xdr:row>6</xdr:row>
      <xdr:rowOff>0</xdr:rowOff>
    </xdr:from>
    <xdr:ext cx="1397000" cy="0"/>
    <xdr:pic>
      <xdr:nvPicPr>
        <xdr:cNvPr id="4" name="Рисунок 12">
          <a:extLst>
            <a:ext uri="{FF2B5EF4-FFF2-40B4-BE49-F238E27FC236}">
              <a16:creationId xmlns:a16="http://schemas.microsoft.com/office/drawing/2014/main" id="{DCEDDF4F-398B-4A96-A0C2-D4029D570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33528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6</xdr:row>
      <xdr:rowOff>0</xdr:rowOff>
    </xdr:from>
    <xdr:ext cx="1472490" cy="0"/>
    <xdr:pic>
      <xdr:nvPicPr>
        <xdr:cNvPr id="5" name="Рисунок 4">
          <a:extLst>
            <a:ext uri="{FF2B5EF4-FFF2-40B4-BE49-F238E27FC236}">
              <a16:creationId xmlns:a16="http://schemas.microsoft.com/office/drawing/2014/main" id="{ED605D6E-115B-4CBE-9FE2-5C8E73A7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33528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6</xdr:row>
      <xdr:rowOff>0</xdr:rowOff>
    </xdr:from>
    <xdr:ext cx="1574574" cy="0"/>
    <xdr:pic>
      <xdr:nvPicPr>
        <xdr:cNvPr id="6" name="Рисунок 5">
          <a:extLst>
            <a:ext uri="{FF2B5EF4-FFF2-40B4-BE49-F238E27FC236}">
              <a16:creationId xmlns:a16="http://schemas.microsoft.com/office/drawing/2014/main" id="{2BB61CFD-9110-430E-9F01-2D79F093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3352800"/>
          <a:ext cx="1574574" cy="0"/>
        </a:xfrm>
        <a:prstGeom prst="rect">
          <a:avLst/>
        </a:prstGeom>
      </xdr:spPr>
    </xdr:pic>
    <xdr:clientData/>
  </xdr:oneCellAnchor>
  <xdr:oneCellAnchor>
    <xdr:from>
      <xdr:col>3</xdr:col>
      <xdr:colOff>1143000</xdr:colOff>
      <xdr:row>12</xdr:row>
      <xdr:rowOff>0</xdr:rowOff>
    </xdr:from>
    <xdr:ext cx="1397000" cy="0"/>
    <xdr:pic>
      <xdr:nvPicPr>
        <xdr:cNvPr id="7" name="Рисунок 12">
          <a:extLst>
            <a:ext uri="{FF2B5EF4-FFF2-40B4-BE49-F238E27FC236}">
              <a16:creationId xmlns:a16="http://schemas.microsoft.com/office/drawing/2014/main" id="{FD36842E-C56A-4451-86EF-42C1C8F5E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122682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12</xdr:row>
      <xdr:rowOff>0</xdr:rowOff>
    </xdr:from>
    <xdr:ext cx="1472490" cy="0"/>
    <xdr:pic>
      <xdr:nvPicPr>
        <xdr:cNvPr id="8" name="Рисунок 7">
          <a:extLst>
            <a:ext uri="{FF2B5EF4-FFF2-40B4-BE49-F238E27FC236}">
              <a16:creationId xmlns:a16="http://schemas.microsoft.com/office/drawing/2014/main" id="{C31E0AC3-C977-4344-B550-C75413270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122682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12</xdr:row>
      <xdr:rowOff>0</xdr:rowOff>
    </xdr:from>
    <xdr:ext cx="1574574" cy="0"/>
    <xdr:pic>
      <xdr:nvPicPr>
        <xdr:cNvPr id="10" name="Рисунок 9">
          <a:extLst>
            <a:ext uri="{FF2B5EF4-FFF2-40B4-BE49-F238E27FC236}">
              <a16:creationId xmlns:a16="http://schemas.microsoft.com/office/drawing/2014/main" id="{21F62935-96E6-4C6A-9280-7110E06E6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12268200"/>
          <a:ext cx="1574574" cy="0"/>
        </a:xfrm>
        <a:prstGeom prst="rect">
          <a:avLst/>
        </a:prstGeom>
      </xdr:spPr>
    </xdr:pic>
    <xdr:clientData/>
  </xdr:oneCellAnchor>
  <xdr:twoCellAnchor editAs="oneCell">
    <xdr:from>
      <xdr:col>3</xdr:col>
      <xdr:colOff>133351</xdr:colOff>
      <xdr:row>5</xdr:row>
      <xdr:rowOff>66676</xdr:rowOff>
    </xdr:from>
    <xdr:to>
      <xdr:col>3</xdr:col>
      <xdr:colOff>1465350</xdr:colOff>
      <xdr:row>5</xdr:row>
      <xdr:rowOff>1398676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975F7F8-BD75-912D-8DE6-89956A57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6" y="1933576"/>
          <a:ext cx="1331999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76200</xdr:rowOff>
    </xdr:from>
    <xdr:to>
      <xdr:col>3</xdr:col>
      <xdr:colOff>1417725</xdr:colOff>
      <xdr:row>6</xdr:row>
      <xdr:rowOff>1408200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3917C5EB-3D3E-16E9-9D43-AE53014F6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342900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104776</xdr:colOff>
      <xdr:row>7</xdr:row>
      <xdr:rowOff>66676</xdr:rowOff>
    </xdr:from>
    <xdr:to>
      <xdr:col>3</xdr:col>
      <xdr:colOff>1436776</xdr:colOff>
      <xdr:row>7</xdr:row>
      <xdr:rowOff>1398676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1DBCCF2-1CFC-8161-0ADC-0792795B3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4905376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8</xdr:row>
      <xdr:rowOff>66675</xdr:rowOff>
    </xdr:from>
    <xdr:to>
      <xdr:col>3</xdr:col>
      <xdr:colOff>1484400</xdr:colOff>
      <xdr:row>8</xdr:row>
      <xdr:rowOff>1398675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CC7DAED-C5DD-A617-334E-1A93B886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639127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9</xdr:row>
      <xdr:rowOff>85725</xdr:rowOff>
    </xdr:from>
    <xdr:to>
      <xdr:col>3</xdr:col>
      <xdr:colOff>1455825</xdr:colOff>
      <xdr:row>9</xdr:row>
      <xdr:rowOff>1417725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EA33E3B-BBF7-B5C4-166E-0E919B7F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78962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95250</xdr:rowOff>
    </xdr:from>
    <xdr:to>
      <xdr:col>3</xdr:col>
      <xdr:colOff>1465350</xdr:colOff>
      <xdr:row>10</xdr:row>
      <xdr:rowOff>1427250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35AFE56-9DB9-081E-AEF7-2F3D274E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93916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12</xdr:row>
      <xdr:rowOff>95250</xdr:rowOff>
    </xdr:from>
    <xdr:to>
      <xdr:col>3</xdr:col>
      <xdr:colOff>1446300</xdr:colOff>
      <xdr:row>12</xdr:row>
      <xdr:rowOff>1427250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8561DDB-B6FB-9EAD-647A-8848AA28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23634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13</xdr:row>
      <xdr:rowOff>104775</xdr:rowOff>
    </xdr:from>
    <xdr:to>
      <xdr:col>3</xdr:col>
      <xdr:colOff>1495425</xdr:colOff>
      <xdr:row>13</xdr:row>
      <xdr:rowOff>1438275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87E920C-BA29-9D8A-9615-48CA1FD4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3858875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</xdr:row>
      <xdr:rowOff>95250</xdr:rowOff>
    </xdr:from>
    <xdr:to>
      <xdr:col>3</xdr:col>
      <xdr:colOff>1484400</xdr:colOff>
      <xdr:row>15</xdr:row>
      <xdr:rowOff>1427250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77A29CB5-6DAE-8920-1329-AE0E1CDD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168211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16</xdr:row>
      <xdr:rowOff>85725</xdr:rowOff>
    </xdr:from>
    <xdr:to>
      <xdr:col>3</xdr:col>
      <xdr:colOff>1417725</xdr:colOff>
      <xdr:row>16</xdr:row>
      <xdr:rowOff>1417725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92074BD-5834-33DE-1F8A-CA479EEF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82975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17</xdr:row>
      <xdr:rowOff>85725</xdr:rowOff>
    </xdr:from>
    <xdr:to>
      <xdr:col>3</xdr:col>
      <xdr:colOff>1503450</xdr:colOff>
      <xdr:row>17</xdr:row>
      <xdr:rowOff>1417725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E6259F8-07A3-06E2-2811-4863C889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197834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19</xdr:row>
      <xdr:rowOff>57150</xdr:rowOff>
    </xdr:from>
    <xdr:to>
      <xdr:col>3</xdr:col>
      <xdr:colOff>1465350</xdr:colOff>
      <xdr:row>19</xdr:row>
      <xdr:rowOff>1389150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8876049-9EAF-9E67-45C8-014E2E0F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227266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23</xdr:row>
      <xdr:rowOff>47625</xdr:rowOff>
    </xdr:from>
    <xdr:to>
      <xdr:col>3</xdr:col>
      <xdr:colOff>1436775</xdr:colOff>
      <xdr:row>23</xdr:row>
      <xdr:rowOff>1379625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E2562038-E833-B878-C662-110B49AD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86607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24</xdr:row>
      <xdr:rowOff>104775</xdr:rowOff>
    </xdr:from>
    <xdr:to>
      <xdr:col>3</xdr:col>
      <xdr:colOff>1474875</xdr:colOff>
      <xdr:row>24</xdr:row>
      <xdr:rowOff>1436775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21D1E80E-6D08-E77C-E401-A5E11E63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3020377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25</xdr:row>
      <xdr:rowOff>95250</xdr:rowOff>
    </xdr:from>
    <xdr:to>
      <xdr:col>3</xdr:col>
      <xdr:colOff>1446300</xdr:colOff>
      <xdr:row>25</xdr:row>
      <xdr:rowOff>1427250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F69D335-D44C-43F2-DA92-5303AC22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16801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18</xdr:row>
      <xdr:rowOff>104774</xdr:rowOff>
    </xdr:from>
    <xdr:to>
      <xdr:col>3</xdr:col>
      <xdr:colOff>1465349</xdr:colOff>
      <xdr:row>18</xdr:row>
      <xdr:rowOff>1436774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522241C-414D-C67E-11C1-5278F030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4" y="21288374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20</xdr:row>
      <xdr:rowOff>85725</xdr:rowOff>
    </xdr:from>
    <xdr:to>
      <xdr:col>3</xdr:col>
      <xdr:colOff>1522500</xdr:colOff>
      <xdr:row>20</xdr:row>
      <xdr:rowOff>1417725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746BFB9-9107-897D-34D2-B3D518ED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242411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180974</xdr:colOff>
      <xdr:row>21</xdr:row>
      <xdr:rowOff>57149</xdr:rowOff>
    </xdr:from>
    <xdr:to>
      <xdr:col>3</xdr:col>
      <xdr:colOff>1512974</xdr:colOff>
      <xdr:row>21</xdr:row>
      <xdr:rowOff>1389149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0D1C818-C9FC-270F-03B7-0A53FC166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399" y="25698449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22</xdr:row>
      <xdr:rowOff>66675</xdr:rowOff>
    </xdr:from>
    <xdr:to>
      <xdr:col>3</xdr:col>
      <xdr:colOff>1474875</xdr:colOff>
      <xdr:row>22</xdr:row>
      <xdr:rowOff>1398675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2208C8-30EF-4660-C0D0-CE3BB045E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2719387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26</xdr:row>
      <xdr:rowOff>47624</xdr:rowOff>
    </xdr:from>
    <xdr:to>
      <xdr:col>3</xdr:col>
      <xdr:colOff>1455824</xdr:colOff>
      <xdr:row>26</xdr:row>
      <xdr:rowOff>1379624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E10A70DC-96D2-7CE1-8505-D24D69EA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9" y="33118424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180976</xdr:colOff>
      <xdr:row>27</xdr:row>
      <xdr:rowOff>85726</xdr:rowOff>
    </xdr:from>
    <xdr:to>
      <xdr:col>3</xdr:col>
      <xdr:colOff>1512976</xdr:colOff>
      <xdr:row>27</xdr:row>
      <xdr:rowOff>1417726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7897D4D8-1F37-EB31-3654-15E15439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1" y="34642426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76201</xdr:colOff>
      <xdr:row>28</xdr:row>
      <xdr:rowOff>466726</xdr:rowOff>
    </xdr:from>
    <xdr:to>
      <xdr:col>3</xdr:col>
      <xdr:colOff>1543051</xdr:colOff>
      <xdr:row>28</xdr:row>
      <xdr:rowOff>1933576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C1B406F9-2B7F-B0C0-BA21-3BC10FDC9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6" y="36509326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14</xdr:row>
      <xdr:rowOff>95250</xdr:rowOff>
    </xdr:from>
    <xdr:to>
      <xdr:col>3</xdr:col>
      <xdr:colOff>1484400</xdr:colOff>
      <xdr:row>14</xdr:row>
      <xdr:rowOff>1427250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C22B7DDA-9BE7-AAD9-F7BB-534AF1999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153352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11</xdr:row>
      <xdr:rowOff>104775</xdr:rowOff>
    </xdr:from>
    <xdr:to>
      <xdr:col>3</xdr:col>
      <xdr:colOff>1428750</xdr:colOff>
      <xdr:row>11</xdr:row>
      <xdr:rowOff>1428750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AFB41C9-E3B7-BC5F-BE21-F0D5C65F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0887075"/>
          <a:ext cx="1323975" cy="132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C631964-531C-4D92-9480-D42914ACD5E9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4F480265-AFD9-4D53-B044-B01D92B61872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ura-podarki.ru" TargetMode="External"/><Relationship Id="rId1" Type="http://schemas.openxmlformats.org/officeDocument/2006/relationships/hyperlink" Target="http://www.ura-podarki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N34"/>
  <sheetViews>
    <sheetView tabSelected="1" topLeftCell="B26" zoomScaleNormal="100" zoomScaleSheetLayoutView="89" workbookViewId="0">
      <selection activeCell="K27" sqref="K27"/>
    </sheetView>
  </sheetViews>
  <sheetFormatPr defaultColWidth="8.85546875" defaultRowHeight="15" x14ac:dyDescent="0.25"/>
  <cols>
    <col min="1" max="1" width="8.85546875" hidden="1" customWidth="1"/>
    <col min="2" max="2" width="10.85546875" style="1" customWidth="1"/>
    <col min="3" max="3" width="17.28515625" style="1" customWidth="1"/>
    <col min="4" max="4" width="24.140625" style="1" customWidth="1"/>
    <col min="5" max="5" width="10.7109375" style="1" customWidth="1"/>
    <col min="6" max="6" width="8.7109375" style="1" customWidth="1"/>
    <col min="7" max="7" width="9.28515625" style="2" customWidth="1"/>
    <col min="8" max="11" width="10" style="3" customWidth="1"/>
    <col min="12" max="12" width="10.42578125" style="3" customWidth="1"/>
    <col min="13" max="13" width="21.28515625" customWidth="1"/>
    <col min="14" max="14" width="23.28515625" customWidth="1"/>
  </cols>
  <sheetData>
    <row r="1" spans="1:14" ht="54" customHeight="1" x14ac:dyDescent="0.25">
      <c r="A1" s="86"/>
      <c r="B1" s="79"/>
      <c r="C1" s="80"/>
      <c r="D1" s="78" t="s">
        <v>71</v>
      </c>
      <c r="E1" s="78"/>
      <c r="F1" s="78"/>
      <c r="G1" s="78"/>
      <c r="H1" s="78"/>
      <c r="I1" s="78"/>
      <c r="J1" s="78"/>
      <c r="K1" s="78"/>
      <c r="L1" s="78"/>
      <c r="M1" s="94" t="s">
        <v>64</v>
      </c>
      <c r="N1" s="95"/>
    </row>
    <row r="2" spans="1:14" s="18" customFormat="1" ht="20.100000000000001" customHeight="1" thickBot="1" x14ac:dyDescent="0.3">
      <c r="A2" s="86"/>
      <c r="B2" s="81"/>
      <c r="C2" s="82"/>
      <c r="D2" s="83" t="s">
        <v>4</v>
      </c>
      <c r="E2" s="83"/>
      <c r="F2" s="83"/>
      <c r="G2" s="83"/>
      <c r="H2" s="83"/>
      <c r="I2" s="83"/>
      <c r="J2" s="83"/>
      <c r="K2" s="83"/>
      <c r="L2" s="83"/>
      <c r="M2" s="57" t="s">
        <v>65</v>
      </c>
      <c r="N2" s="58" t="s">
        <v>63</v>
      </c>
    </row>
    <row r="3" spans="1:14" ht="23.25" customHeight="1" x14ac:dyDescent="0.25">
      <c r="A3" s="89" t="s">
        <v>5</v>
      </c>
      <c r="B3" s="91" t="s">
        <v>0</v>
      </c>
      <c r="C3" s="91" t="s">
        <v>6</v>
      </c>
      <c r="D3" s="87" t="s">
        <v>1</v>
      </c>
      <c r="E3" s="87" t="s">
        <v>7</v>
      </c>
      <c r="F3" s="87" t="s">
        <v>20</v>
      </c>
      <c r="G3" s="87" t="s">
        <v>19</v>
      </c>
      <c r="H3" s="93" t="s">
        <v>8</v>
      </c>
      <c r="I3" s="93"/>
      <c r="J3" s="93"/>
      <c r="K3" s="93"/>
      <c r="L3" s="93"/>
      <c r="M3" s="87" t="s">
        <v>52</v>
      </c>
      <c r="N3" s="87" t="s">
        <v>21</v>
      </c>
    </row>
    <row r="4" spans="1:14" ht="50.25" customHeight="1" thickBot="1" x14ac:dyDescent="0.3">
      <c r="A4" s="90"/>
      <c r="B4" s="92"/>
      <c r="C4" s="92"/>
      <c r="D4" s="88"/>
      <c r="E4" s="88"/>
      <c r="F4" s="88"/>
      <c r="G4" s="88"/>
      <c r="H4" s="53" t="s">
        <v>25</v>
      </c>
      <c r="I4" s="53" t="s">
        <v>26</v>
      </c>
      <c r="J4" s="53" t="s">
        <v>27</v>
      </c>
      <c r="K4" s="53" t="s">
        <v>28</v>
      </c>
      <c r="L4" s="53" t="s">
        <v>24</v>
      </c>
      <c r="M4" s="88"/>
      <c r="N4" s="88"/>
    </row>
    <row r="5" spans="1:14" ht="42" hidden="1" customHeight="1" thickBot="1" x14ac:dyDescent="0.3">
      <c r="A5" s="4" t="s">
        <v>15</v>
      </c>
      <c r="B5" s="16" t="s">
        <v>16</v>
      </c>
      <c r="C5" s="27" t="s">
        <v>17</v>
      </c>
      <c r="D5" s="28" t="s">
        <v>18</v>
      </c>
      <c r="E5" s="29" t="s">
        <v>10</v>
      </c>
      <c r="F5" s="30" t="s">
        <v>11</v>
      </c>
      <c r="G5" s="31" t="s">
        <v>12</v>
      </c>
      <c r="H5" s="49">
        <v>100</v>
      </c>
      <c r="I5" s="50">
        <v>300</v>
      </c>
      <c r="J5" s="50">
        <v>700</v>
      </c>
      <c r="K5" s="29">
        <v>1000</v>
      </c>
      <c r="L5" s="51" t="s">
        <v>13</v>
      </c>
      <c r="M5" s="52" t="s">
        <v>22</v>
      </c>
      <c r="N5" s="52" t="s">
        <v>14</v>
      </c>
    </row>
    <row r="6" spans="1:14" ht="117" customHeight="1" x14ac:dyDescent="0.35">
      <c r="A6" s="8" t="s">
        <v>29</v>
      </c>
      <c r="B6" s="32" t="s">
        <v>72</v>
      </c>
      <c r="C6" s="69" t="s">
        <v>114</v>
      </c>
      <c r="D6" s="19"/>
      <c r="E6" s="33">
        <v>1100</v>
      </c>
      <c r="F6" s="34">
        <v>32</v>
      </c>
      <c r="G6" s="35" t="s">
        <v>96</v>
      </c>
      <c r="H6" s="73">
        <v>1081</v>
      </c>
      <c r="I6" s="74">
        <v>1010</v>
      </c>
      <c r="J6" s="75">
        <v>981</v>
      </c>
      <c r="K6" s="76">
        <v>952</v>
      </c>
      <c r="L6" s="77">
        <v>924</v>
      </c>
      <c r="M6" s="36">
        <v>0</v>
      </c>
      <c r="N6" s="37">
        <f>Счёт!R2</f>
        <v>0</v>
      </c>
    </row>
    <row r="7" spans="1:14" ht="117" customHeight="1" x14ac:dyDescent="0.25">
      <c r="A7" s="5" t="s">
        <v>30</v>
      </c>
      <c r="B7" s="32" t="s">
        <v>73</v>
      </c>
      <c r="C7" s="69" t="s">
        <v>115</v>
      </c>
      <c r="D7" s="20"/>
      <c r="E7" s="38">
        <v>1300</v>
      </c>
      <c r="F7" s="38">
        <v>32</v>
      </c>
      <c r="G7" s="39" t="s">
        <v>97</v>
      </c>
      <c r="H7" s="73">
        <v>966</v>
      </c>
      <c r="I7" s="74">
        <v>903</v>
      </c>
      <c r="J7" s="75">
        <v>877</v>
      </c>
      <c r="K7" s="76">
        <v>851</v>
      </c>
      <c r="L7" s="77">
        <v>826</v>
      </c>
      <c r="M7" s="36">
        <v>0</v>
      </c>
      <c r="N7" s="37">
        <f>Счёт!R3</f>
        <v>0</v>
      </c>
    </row>
    <row r="8" spans="1:14" ht="117" customHeight="1" x14ac:dyDescent="0.25">
      <c r="A8" s="5" t="s">
        <v>31</v>
      </c>
      <c r="B8" s="32" t="s">
        <v>74</v>
      </c>
      <c r="C8" s="69" t="s">
        <v>116</v>
      </c>
      <c r="D8" s="20"/>
      <c r="E8" s="40">
        <v>1300</v>
      </c>
      <c r="F8" s="38">
        <v>35</v>
      </c>
      <c r="G8" s="39" t="s">
        <v>98</v>
      </c>
      <c r="H8" s="73">
        <v>1081</v>
      </c>
      <c r="I8" s="74">
        <v>1010</v>
      </c>
      <c r="J8" s="75">
        <v>981</v>
      </c>
      <c r="K8" s="76">
        <v>952</v>
      </c>
      <c r="L8" s="77">
        <v>924</v>
      </c>
      <c r="M8" s="36">
        <v>0</v>
      </c>
      <c r="N8" s="37">
        <f>Счёт!R4</f>
        <v>0</v>
      </c>
    </row>
    <row r="9" spans="1:14" ht="117" customHeight="1" x14ac:dyDescent="0.25">
      <c r="A9" s="5" t="s">
        <v>32</v>
      </c>
      <c r="B9" s="32" t="s">
        <v>75</v>
      </c>
      <c r="C9" s="69" t="s">
        <v>117</v>
      </c>
      <c r="D9" s="20"/>
      <c r="E9" s="33">
        <v>1300</v>
      </c>
      <c r="F9" s="34">
        <v>35</v>
      </c>
      <c r="G9" s="35" t="s">
        <v>99</v>
      </c>
      <c r="H9" s="73">
        <v>1081</v>
      </c>
      <c r="I9" s="74">
        <v>1010</v>
      </c>
      <c r="J9" s="75">
        <v>981</v>
      </c>
      <c r="K9" s="76">
        <v>952</v>
      </c>
      <c r="L9" s="77">
        <v>924</v>
      </c>
      <c r="M9" s="36">
        <v>0</v>
      </c>
      <c r="N9" s="37">
        <f>Счёт!R5</f>
        <v>0</v>
      </c>
    </row>
    <row r="10" spans="1:14" ht="117" customHeight="1" x14ac:dyDescent="0.25">
      <c r="A10" s="5" t="s">
        <v>33</v>
      </c>
      <c r="B10" s="32" t="s">
        <v>76</v>
      </c>
      <c r="C10" s="69" t="s">
        <v>118</v>
      </c>
      <c r="D10" s="20"/>
      <c r="E10" s="33">
        <v>1300</v>
      </c>
      <c r="F10" s="34">
        <v>32</v>
      </c>
      <c r="G10" s="35" t="s">
        <v>100</v>
      </c>
      <c r="H10" s="73">
        <v>1081</v>
      </c>
      <c r="I10" s="74">
        <v>1010</v>
      </c>
      <c r="J10" s="75">
        <v>981</v>
      </c>
      <c r="K10" s="76">
        <v>952</v>
      </c>
      <c r="L10" s="77">
        <v>924</v>
      </c>
      <c r="M10" s="36">
        <v>0</v>
      </c>
      <c r="N10" s="37">
        <f>Счёт!R6</f>
        <v>0</v>
      </c>
    </row>
    <row r="11" spans="1:14" ht="117" customHeight="1" x14ac:dyDescent="0.25">
      <c r="A11" s="5" t="s">
        <v>34</v>
      </c>
      <c r="B11" s="32" t="s">
        <v>77</v>
      </c>
      <c r="C11" s="69" t="s">
        <v>119</v>
      </c>
      <c r="D11" s="21"/>
      <c r="E11" s="33">
        <v>1300</v>
      </c>
      <c r="F11" s="34">
        <v>32</v>
      </c>
      <c r="G11" s="35" t="s">
        <v>100</v>
      </c>
      <c r="H11" s="73">
        <v>1081</v>
      </c>
      <c r="I11" s="74">
        <v>1010</v>
      </c>
      <c r="J11" s="75">
        <v>981</v>
      </c>
      <c r="K11" s="76">
        <v>952</v>
      </c>
      <c r="L11" s="77">
        <v>924</v>
      </c>
      <c r="M11" s="36">
        <v>0</v>
      </c>
      <c r="N11" s="37">
        <f>Счёт!R7</f>
        <v>0</v>
      </c>
    </row>
    <row r="12" spans="1:14" ht="117" customHeight="1" x14ac:dyDescent="0.25">
      <c r="A12" s="5" t="s">
        <v>35</v>
      </c>
      <c r="B12" s="32" t="s">
        <v>78</v>
      </c>
      <c r="C12" s="69" t="s">
        <v>120</v>
      </c>
      <c r="D12" s="21"/>
      <c r="E12" s="40">
        <v>1300</v>
      </c>
      <c r="F12" s="38">
        <v>35</v>
      </c>
      <c r="G12" s="39" t="s">
        <v>101</v>
      </c>
      <c r="H12" s="73">
        <v>1063</v>
      </c>
      <c r="I12" s="74">
        <v>993</v>
      </c>
      <c r="J12" s="75">
        <v>964</v>
      </c>
      <c r="K12" s="76">
        <v>936</v>
      </c>
      <c r="L12" s="77">
        <v>909</v>
      </c>
      <c r="M12" s="36">
        <v>0</v>
      </c>
      <c r="N12" s="37">
        <f>Счёт!R8</f>
        <v>0</v>
      </c>
    </row>
    <row r="13" spans="1:14" ht="117" customHeight="1" x14ac:dyDescent="0.25">
      <c r="A13" s="5" t="s">
        <v>36</v>
      </c>
      <c r="B13" s="32" t="s">
        <v>79</v>
      </c>
      <c r="C13" s="69" t="s">
        <v>121</v>
      </c>
      <c r="D13" s="22"/>
      <c r="E13" s="40">
        <v>1400</v>
      </c>
      <c r="F13" s="41">
        <v>35</v>
      </c>
      <c r="G13" s="42" t="s">
        <v>97</v>
      </c>
      <c r="H13" s="73">
        <v>1025</v>
      </c>
      <c r="I13" s="74">
        <v>958</v>
      </c>
      <c r="J13" s="75">
        <v>930</v>
      </c>
      <c r="K13" s="76">
        <v>903</v>
      </c>
      <c r="L13" s="77">
        <v>877</v>
      </c>
      <c r="M13" s="36">
        <v>0</v>
      </c>
      <c r="N13" s="37">
        <f>Счёт!R9</f>
        <v>0</v>
      </c>
    </row>
    <row r="14" spans="1:14" ht="117" customHeight="1" x14ac:dyDescent="0.25">
      <c r="A14" s="5" t="s">
        <v>37</v>
      </c>
      <c r="B14" s="32" t="s">
        <v>80</v>
      </c>
      <c r="C14" s="69" t="s">
        <v>122</v>
      </c>
      <c r="D14" s="21"/>
      <c r="E14" s="40">
        <v>1600</v>
      </c>
      <c r="F14" s="41">
        <v>35</v>
      </c>
      <c r="G14" s="42" t="s">
        <v>102</v>
      </c>
      <c r="H14" s="73">
        <v>969</v>
      </c>
      <c r="I14" s="74">
        <v>906</v>
      </c>
      <c r="J14" s="75">
        <v>880</v>
      </c>
      <c r="K14" s="76">
        <v>854</v>
      </c>
      <c r="L14" s="77">
        <v>829</v>
      </c>
      <c r="M14" s="36">
        <v>0</v>
      </c>
      <c r="N14" s="37">
        <f>Счёт!R10</f>
        <v>0</v>
      </c>
    </row>
    <row r="15" spans="1:14" ht="117" customHeight="1" x14ac:dyDescent="0.25">
      <c r="A15" s="5" t="s">
        <v>38</v>
      </c>
      <c r="B15" s="32" t="s">
        <v>81</v>
      </c>
      <c r="C15" s="69" t="s">
        <v>123</v>
      </c>
      <c r="D15" s="21"/>
      <c r="E15" s="40">
        <v>1300</v>
      </c>
      <c r="F15" s="41">
        <v>35</v>
      </c>
      <c r="G15" s="43" t="s">
        <v>103</v>
      </c>
      <c r="H15" s="73">
        <v>988</v>
      </c>
      <c r="I15" s="74">
        <v>923</v>
      </c>
      <c r="J15" s="75">
        <v>896</v>
      </c>
      <c r="K15" s="76">
        <v>870</v>
      </c>
      <c r="L15" s="77">
        <v>845</v>
      </c>
      <c r="M15" s="36">
        <v>0</v>
      </c>
      <c r="N15" s="37">
        <f>Счёт!R11</f>
        <v>0</v>
      </c>
    </row>
    <row r="16" spans="1:14" ht="117" customHeight="1" x14ac:dyDescent="0.25">
      <c r="A16" s="5" t="s">
        <v>39</v>
      </c>
      <c r="B16" s="32" t="s">
        <v>82</v>
      </c>
      <c r="C16" s="69" t="s">
        <v>124</v>
      </c>
      <c r="D16" s="22"/>
      <c r="E16" s="44">
        <v>1300</v>
      </c>
      <c r="F16" s="38">
        <v>40</v>
      </c>
      <c r="G16" s="39" t="s">
        <v>104</v>
      </c>
      <c r="H16" s="73">
        <v>1044</v>
      </c>
      <c r="I16" s="74">
        <v>976</v>
      </c>
      <c r="J16" s="75">
        <v>948</v>
      </c>
      <c r="K16" s="76">
        <v>920</v>
      </c>
      <c r="L16" s="77">
        <v>893</v>
      </c>
      <c r="M16" s="36">
        <v>0</v>
      </c>
      <c r="N16" s="37">
        <f>Счёт!R12</f>
        <v>0</v>
      </c>
    </row>
    <row r="17" spans="1:14" ht="117" customHeight="1" x14ac:dyDescent="0.25">
      <c r="A17" s="5" t="s">
        <v>40</v>
      </c>
      <c r="B17" s="32" t="s">
        <v>83</v>
      </c>
      <c r="C17" s="69" t="s">
        <v>125</v>
      </c>
      <c r="D17" s="22"/>
      <c r="E17" s="33">
        <v>1000</v>
      </c>
      <c r="F17" s="34">
        <v>32</v>
      </c>
      <c r="G17" s="35" t="s">
        <v>105</v>
      </c>
      <c r="H17" s="73">
        <v>1081</v>
      </c>
      <c r="I17" s="74">
        <v>1010</v>
      </c>
      <c r="J17" s="75">
        <v>981</v>
      </c>
      <c r="K17" s="76">
        <v>952</v>
      </c>
      <c r="L17" s="77">
        <v>924</v>
      </c>
      <c r="M17" s="36">
        <v>0</v>
      </c>
      <c r="N17" s="37">
        <f>Счёт!R13</f>
        <v>0</v>
      </c>
    </row>
    <row r="18" spans="1:14" ht="117" customHeight="1" x14ac:dyDescent="0.25">
      <c r="A18" s="5" t="s">
        <v>41</v>
      </c>
      <c r="B18" s="32" t="s">
        <v>84</v>
      </c>
      <c r="C18" s="70" t="s">
        <v>161</v>
      </c>
      <c r="D18" s="21"/>
      <c r="E18" s="68"/>
      <c r="F18" s="34">
        <v>40</v>
      </c>
      <c r="G18" s="35" t="s">
        <v>106</v>
      </c>
      <c r="H18" s="73">
        <v>1081</v>
      </c>
      <c r="I18" s="74">
        <v>1010</v>
      </c>
      <c r="J18" s="75">
        <v>981</v>
      </c>
      <c r="K18" s="76">
        <v>952</v>
      </c>
      <c r="L18" s="77">
        <v>924</v>
      </c>
      <c r="M18" s="36">
        <v>0</v>
      </c>
      <c r="N18" s="37">
        <f>Счёт!R14</f>
        <v>0</v>
      </c>
    </row>
    <row r="19" spans="1:14" ht="117" customHeight="1" x14ac:dyDescent="0.25">
      <c r="A19" s="5" t="s">
        <v>42</v>
      </c>
      <c r="B19" s="32" t="s">
        <v>85</v>
      </c>
      <c r="C19" s="70" t="s">
        <v>162</v>
      </c>
      <c r="D19" s="22"/>
      <c r="E19" s="68"/>
      <c r="F19" s="34">
        <v>50</v>
      </c>
      <c r="G19" s="35" t="s">
        <v>107</v>
      </c>
      <c r="H19" s="73">
        <v>812</v>
      </c>
      <c r="I19" s="74">
        <v>759</v>
      </c>
      <c r="J19" s="75">
        <v>737</v>
      </c>
      <c r="K19" s="76">
        <v>716</v>
      </c>
      <c r="L19" s="77">
        <v>695</v>
      </c>
      <c r="M19" s="36">
        <v>0</v>
      </c>
      <c r="N19" s="37">
        <f>Счёт!R15</f>
        <v>0</v>
      </c>
    </row>
    <row r="20" spans="1:14" ht="117" customHeight="1" x14ac:dyDescent="0.25">
      <c r="A20" s="5" t="s">
        <v>43</v>
      </c>
      <c r="B20" s="32" t="s">
        <v>86</v>
      </c>
      <c r="C20" s="69" t="s">
        <v>126</v>
      </c>
      <c r="D20" s="23"/>
      <c r="E20" s="33">
        <v>2000</v>
      </c>
      <c r="F20" s="34">
        <v>50</v>
      </c>
      <c r="G20" s="35" t="s">
        <v>112</v>
      </c>
      <c r="H20" s="73">
        <v>764</v>
      </c>
      <c r="I20" s="74">
        <v>714</v>
      </c>
      <c r="J20" s="75">
        <v>693</v>
      </c>
      <c r="K20" s="76">
        <v>673</v>
      </c>
      <c r="L20" s="77">
        <v>653</v>
      </c>
      <c r="M20" s="36">
        <v>0</v>
      </c>
      <c r="N20" s="37">
        <f>Счёт!R16</f>
        <v>0</v>
      </c>
    </row>
    <row r="21" spans="1:14" ht="117" customHeight="1" x14ac:dyDescent="0.35">
      <c r="A21" s="5" t="s">
        <v>44</v>
      </c>
      <c r="B21" s="32" t="s">
        <v>87</v>
      </c>
      <c r="C21" s="69" t="s">
        <v>127</v>
      </c>
      <c r="D21" s="24"/>
      <c r="E21" s="45">
        <v>2800</v>
      </c>
      <c r="F21" s="38">
        <v>50</v>
      </c>
      <c r="G21" s="35" t="s">
        <v>108</v>
      </c>
      <c r="H21" s="73">
        <v>1007</v>
      </c>
      <c r="I21" s="74">
        <v>941</v>
      </c>
      <c r="J21" s="75">
        <v>914</v>
      </c>
      <c r="K21" s="76">
        <v>887</v>
      </c>
      <c r="L21" s="77">
        <v>861</v>
      </c>
      <c r="M21" s="36">
        <v>0</v>
      </c>
      <c r="N21" s="37">
        <f>Счёт!R17</f>
        <v>0</v>
      </c>
    </row>
    <row r="22" spans="1:14" ht="117" customHeight="1" x14ac:dyDescent="0.35">
      <c r="A22" s="5" t="s">
        <v>45</v>
      </c>
      <c r="B22" s="32" t="s">
        <v>88</v>
      </c>
      <c r="C22" s="70" t="s">
        <v>128</v>
      </c>
      <c r="D22" s="19"/>
      <c r="E22" s="47">
        <v>1800</v>
      </c>
      <c r="F22" s="38">
        <v>15</v>
      </c>
      <c r="G22" s="35" t="s">
        <v>70</v>
      </c>
      <c r="H22" s="73">
        <v>878</v>
      </c>
      <c r="I22" s="74">
        <v>821</v>
      </c>
      <c r="J22" s="75">
        <v>797</v>
      </c>
      <c r="K22" s="76">
        <v>774</v>
      </c>
      <c r="L22" s="77">
        <v>751</v>
      </c>
      <c r="M22" s="36">
        <v>0</v>
      </c>
      <c r="N22" s="37">
        <f>Счёт!R18</f>
        <v>0</v>
      </c>
    </row>
    <row r="23" spans="1:14" ht="117" customHeight="1" x14ac:dyDescent="0.35">
      <c r="A23" s="5" t="s">
        <v>46</v>
      </c>
      <c r="B23" s="32" t="s">
        <v>89</v>
      </c>
      <c r="C23" s="70" t="s">
        <v>129</v>
      </c>
      <c r="D23" s="19"/>
      <c r="E23" s="33">
        <v>2100</v>
      </c>
      <c r="F23" s="34">
        <v>15</v>
      </c>
      <c r="G23" s="35" t="s">
        <v>109</v>
      </c>
      <c r="H23" s="73">
        <v>729</v>
      </c>
      <c r="I23" s="74">
        <v>681</v>
      </c>
      <c r="J23" s="75">
        <v>661</v>
      </c>
      <c r="K23" s="76">
        <v>642</v>
      </c>
      <c r="L23" s="77">
        <v>623</v>
      </c>
      <c r="M23" s="36">
        <v>0</v>
      </c>
      <c r="N23" s="37">
        <f>Счёт!R19</f>
        <v>0</v>
      </c>
    </row>
    <row r="24" spans="1:14" ht="117" customHeight="1" x14ac:dyDescent="0.25">
      <c r="A24" s="5" t="s">
        <v>47</v>
      </c>
      <c r="B24" s="32" t="s">
        <v>90</v>
      </c>
      <c r="C24" s="70" t="s">
        <v>159</v>
      </c>
      <c r="D24" s="21"/>
      <c r="E24" s="33">
        <v>1000</v>
      </c>
      <c r="F24" s="34">
        <v>15</v>
      </c>
      <c r="G24" s="35" t="s">
        <v>113</v>
      </c>
      <c r="H24" s="73">
        <v>822</v>
      </c>
      <c r="I24" s="74">
        <v>768</v>
      </c>
      <c r="J24" s="75">
        <v>746</v>
      </c>
      <c r="K24" s="76">
        <v>724</v>
      </c>
      <c r="L24" s="77">
        <v>703</v>
      </c>
      <c r="M24" s="36">
        <v>0</v>
      </c>
      <c r="N24" s="37">
        <f>Счёт!R20</f>
        <v>0</v>
      </c>
    </row>
    <row r="25" spans="1:14" ht="117" customHeight="1" x14ac:dyDescent="0.35">
      <c r="A25" s="5" t="s">
        <v>48</v>
      </c>
      <c r="B25" s="32" t="s">
        <v>91</v>
      </c>
      <c r="C25" s="69" t="s">
        <v>130</v>
      </c>
      <c r="D25" s="25"/>
      <c r="E25" s="33">
        <v>1300</v>
      </c>
      <c r="F25" s="34">
        <v>30</v>
      </c>
      <c r="G25" s="35" t="s">
        <v>97</v>
      </c>
      <c r="H25" s="73">
        <v>913</v>
      </c>
      <c r="I25" s="74">
        <v>853</v>
      </c>
      <c r="J25" s="75">
        <v>828</v>
      </c>
      <c r="K25" s="76">
        <v>804</v>
      </c>
      <c r="L25" s="77">
        <v>781</v>
      </c>
      <c r="M25" s="36">
        <v>0</v>
      </c>
      <c r="N25" s="37">
        <f>Счёт!R21</f>
        <v>0</v>
      </c>
    </row>
    <row r="26" spans="1:14" ht="117" customHeight="1" x14ac:dyDescent="0.35">
      <c r="A26" s="5" t="s">
        <v>49</v>
      </c>
      <c r="B26" s="32" t="s">
        <v>92</v>
      </c>
      <c r="C26" s="69" t="s">
        <v>131</v>
      </c>
      <c r="D26" s="25"/>
      <c r="E26" s="33">
        <v>1300</v>
      </c>
      <c r="F26" s="38">
        <v>30</v>
      </c>
      <c r="G26" s="35" t="s">
        <v>97</v>
      </c>
      <c r="H26" s="73">
        <v>913</v>
      </c>
      <c r="I26" s="74">
        <v>853</v>
      </c>
      <c r="J26" s="75">
        <v>828</v>
      </c>
      <c r="K26" s="76">
        <v>804</v>
      </c>
      <c r="L26" s="77">
        <v>781</v>
      </c>
      <c r="M26" s="36">
        <v>0</v>
      </c>
      <c r="N26" s="37">
        <f>Счёт!R22</f>
        <v>0</v>
      </c>
    </row>
    <row r="27" spans="1:14" ht="117" customHeight="1" x14ac:dyDescent="0.35">
      <c r="A27" s="5" t="s">
        <v>51</v>
      </c>
      <c r="B27" s="32" t="s">
        <v>93</v>
      </c>
      <c r="C27" s="69" t="s">
        <v>132</v>
      </c>
      <c r="D27" s="25"/>
      <c r="E27" s="33">
        <v>1300</v>
      </c>
      <c r="F27" s="34">
        <v>30</v>
      </c>
      <c r="G27" s="35" t="s">
        <v>110</v>
      </c>
      <c r="H27" s="73">
        <v>950</v>
      </c>
      <c r="I27" s="74">
        <v>888</v>
      </c>
      <c r="J27" s="75">
        <v>862</v>
      </c>
      <c r="K27" s="76">
        <v>837</v>
      </c>
      <c r="L27" s="77">
        <v>813</v>
      </c>
      <c r="M27" s="36">
        <v>0</v>
      </c>
      <c r="N27" s="37">
        <f>Счёт!R23</f>
        <v>0</v>
      </c>
    </row>
    <row r="28" spans="1:14" ht="117" customHeight="1" x14ac:dyDescent="0.35">
      <c r="A28" s="65"/>
      <c r="B28" s="32" t="s">
        <v>94</v>
      </c>
      <c r="C28" s="69" t="s">
        <v>133</v>
      </c>
      <c r="D28" s="25"/>
      <c r="E28" s="33">
        <v>1300</v>
      </c>
      <c r="F28" s="34">
        <v>30</v>
      </c>
      <c r="G28" s="35" t="s">
        <v>103</v>
      </c>
      <c r="H28" s="73">
        <v>950</v>
      </c>
      <c r="I28" s="74">
        <v>888</v>
      </c>
      <c r="J28" s="75">
        <v>862</v>
      </c>
      <c r="K28" s="76">
        <v>837</v>
      </c>
      <c r="L28" s="77">
        <v>813</v>
      </c>
      <c r="M28" s="36">
        <v>0</v>
      </c>
      <c r="N28" s="37">
        <f>Счёт!R24</f>
        <v>0</v>
      </c>
    </row>
    <row r="29" spans="1:14" ht="175.5" customHeight="1" x14ac:dyDescent="0.35">
      <c r="A29" s="65"/>
      <c r="B29" s="32" t="s">
        <v>95</v>
      </c>
      <c r="C29" s="71" t="s">
        <v>160</v>
      </c>
      <c r="D29" s="25"/>
      <c r="E29" s="68"/>
      <c r="F29" s="34">
        <v>50</v>
      </c>
      <c r="G29" s="35" t="s">
        <v>111</v>
      </c>
      <c r="H29" s="73">
        <v>935</v>
      </c>
      <c r="I29" s="74">
        <v>874</v>
      </c>
      <c r="J29" s="75">
        <v>849</v>
      </c>
      <c r="K29" s="76">
        <v>824</v>
      </c>
      <c r="L29" s="77">
        <v>800</v>
      </c>
      <c r="M29" s="36">
        <v>0</v>
      </c>
      <c r="N29" s="37">
        <f>Счёт!R25</f>
        <v>0</v>
      </c>
    </row>
    <row r="30" spans="1:14" ht="114.95" customHeight="1" thickBot="1" x14ac:dyDescent="0.3">
      <c r="A30" s="26" t="s">
        <v>50</v>
      </c>
      <c r="B30" s="34" t="s">
        <v>2</v>
      </c>
      <c r="C30" s="46" t="s">
        <v>53</v>
      </c>
      <c r="D30" s="48"/>
      <c r="E30" s="38">
        <v>700</v>
      </c>
      <c r="F30" s="38">
        <v>40</v>
      </c>
      <c r="G30" s="39" t="s">
        <v>3</v>
      </c>
      <c r="H30" s="73">
        <v>1049</v>
      </c>
      <c r="I30" s="74">
        <v>980</v>
      </c>
      <c r="J30" s="75">
        <v>951</v>
      </c>
      <c r="K30" s="76">
        <v>923</v>
      </c>
      <c r="L30" s="77">
        <v>896</v>
      </c>
      <c r="M30" s="36">
        <v>0</v>
      </c>
      <c r="N30" s="37">
        <f>Счёт!R26</f>
        <v>0</v>
      </c>
    </row>
    <row r="31" spans="1:14" ht="36" customHeight="1" x14ac:dyDescent="0.25">
      <c r="B31" s="85" t="s">
        <v>56</v>
      </c>
      <c r="C31" s="85"/>
      <c r="D31" s="85"/>
      <c r="E31" s="85"/>
      <c r="F31" s="85"/>
      <c r="G31" s="85"/>
      <c r="H31" s="85"/>
      <c r="I31" s="85"/>
      <c r="J31" s="85"/>
      <c r="K31" s="85"/>
      <c r="L31" s="54" t="s">
        <v>23</v>
      </c>
      <c r="M31" s="55">
        <f>SUM(M6:M30)</f>
        <v>0</v>
      </c>
      <c r="N31" s="56">
        <f>SUM(N6:N30)</f>
        <v>0</v>
      </c>
    </row>
    <row r="32" spans="1:14" ht="50.25" customHeight="1" x14ac:dyDescent="0.25">
      <c r="B32" s="84" t="s">
        <v>9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4" spans="6:12" x14ac:dyDescent="0.25">
      <c r="F34" s="2"/>
      <c r="G34" s="3"/>
      <c r="L34"/>
    </row>
  </sheetData>
  <sheetProtection algorithmName="SHA-512" hashValue="stXI2HEjOIv8GwqKoLjGoVLCAg0IRKR2dz/jtUCiBU/oDLXQANfyGOqbZ5X0LM6aKGme1HygqPYZBkHX3ubUeA==" saltValue="B1z9uNOXx+GO3jwB8cjh8g==" spinCount="100000" sheet="1" objects="1" scenarios="1" formatCells="0"/>
  <protectedRanges>
    <protectedRange algorithmName="SHA-512" hashValue="VTWi4az4XcOYiN+reD30sK2lNIpGD/+Rz+l00RfHzdaRIwEeLXDQVyUREeHDTzmRf3Vmvq9noixV74nDiJYTsw==" saltValue="Qp0eh2gkvRpSoLQ5HEj8xg==" spinCount="100000" sqref="M6:M30" name="Диапазон1"/>
  </protectedRanges>
  <mergeCells count="17">
    <mergeCell ref="A1:A2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L3"/>
    <mergeCell ref="M1:N1"/>
    <mergeCell ref="D1:L1"/>
    <mergeCell ref="B1:C2"/>
    <mergeCell ref="D2:L2"/>
    <mergeCell ref="B32:N32"/>
    <mergeCell ref="B31:K31"/>
  </mergeCells>
  <hyperlinks>
    <hyperlink ref="N2" r:id="rId1" xr:uid="{00000000-0004-0000-0000-000000000000}"/>
    <hyperlink ref="M2" r:id="rId2" xr:uid="{00000000-0004-0000-0000-000001000000}"/>
  </hyperlinks>
  <pageMargins left="0" right="0" top="0" bottom="0" header="0" footer="0"/>
  <pageSetup paperSize="9" scale="5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workbookViewId="0">
      <pane xSplit="4" topLeftCell="E1" activePane="topRight" state="frozen"/>
      <selection pane="topRight" activeCell="B25" sqref="B25"/>
    </sheetView>
  </sheetViews>
  <sheetFormatPr defaultColWidth="11.42578125" defaultRowHeight="15" x14ac:dyDescent="0.25"/>
  <cols>
    <col min="1" max="1" width="23.7109375" style="59" customWidth="1"/>
    <col min="2" max="2" width="10" bestFit="1" customWidth="1"/>
    <col min="3" max="3" width="9.140625" bestFit="1" customWidth="1"/>
    <col min="5" max="5" width="17.42578125" customWidth="1"/>
    <col min="6" max="6" width="14.28515625" bestFit="1" customWidth="1"/>
    <col min="7" max="7" width="3.85546875" customWidth="1"/>
    <col min="8" max="8" width="12.42578125" customWidth="1"/>
    <col min="9" max="9" width="3.28515625" customWidth="1"/>
    <col min="10" max="10" width="8" customWidth="1"/>
    <col min="11" max="11" width="9.85546875" bestFit="1" customWidth="1"/>
    <col min="12" max="13" width="10.28515625" bestFit="1" customWidth="1"/>
    <col min="14" max="14" width="11.28515625" bestFit="1" customWidth="1"/>
    <col min="15" max="15" width="13.140625" bestFit="1" customWidth="1"/>
    <col min="18" max="18" width="9.85546875" bestFit="1" customWidth="1"/>
  </cols>
  <sheetData>
    <row r="1" spans="1:18" ht="15" customHeight="1" x14ac:dyDescent="0.25">
      <c r="A1" s="61" t="s">
        <v>57</v>
      </c>
      <c r="B1" s="62" t="s">
        <v>58</v>
      </c>
      <c r="C1" s="10" t="s">
        <v>59</v>
      </c>
      <c r="D1" s="11" t="s">
        <v>60</v>
      </c>
      <c r="E1" s="10" t="s">
        <v>61</v>
      </c>
      <c r="F1" s="10" t="s">
        <v>62</v>
      </c>
      <c r="J1" s="96" t="s">
        <v>66</v>
      </c>
      <c r="K1" s="10" t="s">
        <v>25</v>
      </c>
      <c r="L1" s="10" t="s">
        <v>26</v>
      </c>
      <c r="M1" s="10" t="s">
        <v>27</v>
      </c>
      <c r="N1" s="10" t="s">
        <v>28</v>
      </c>
      <c r="O1" s="10" t="s">
        <v>24</v>
      </c>
      <c r="Q1" s="10" t="s">
        <v>55</v>
      </c>
      <c r="R1" s="10" t="s">
        <v>67</v>
      </c>
    </row>
    <row r="2" spans="1:18" x14ac:dyDescent="0.25">
      <c r="A2" s="67" t="s">
        <v>134</v>
      </c>
      <c r="B2" s="63">
        <v>40.6</v>
      </c>
      <c r="C2" s="60">
        <f>B2*Настройки!$B$1</f>
        <v>560.28000000000009</v>
      </c>
      <c r="D2" s="9">
        <v>1.65</v>
      </c>
      <c r="E2" s="60">
        <f>C2*D2</f>
        <v>924.4620000000001</v>
      </c>
      <c r="F2" s="7">
        <f>ROUND(E2,0)</f>
        <v>924</v>
      </c>
      <c r="J2" s="97"/>
      <c r="K2" s="7">
        <f t="shared" ref="K2:N23" si="0">ROUND(L2*K$28,0)</f>
        <v>1081</v>
      </c>
      <c r="L2" s="7">
        <f t="shared" si="0"/>
        <v>1010</v>
      </c>
      <c r="M2" s="7">
        <f t="shared" si="0"/>
        <v>981</v>
      </c>
      <c r="N2" s="7">
        <f t="shared" si="0"/>
        <v>952</v>
      </c>
      <c r="O2" s="7">
        <f>F2</f>
        <v>924</v>
      </c>
      <c r="Q2" s="7">
        <f>'Прайс-лист'!M6</f>
        <v>0</v>
      </c>
      <c r="R2" s="12">
        <f t="shared" ref="R2:R26" si="1">IF($Q$27&lt;$H$7,K2*Q2,(IF($Q$27&lt;=$H$8,L2*Q2,(IF($Q$27&lt;=$H$9,M2*Q2,(IF($Q$27&lt;=$H$10,N2*Q2,O2*Q2)))))))</f>
        <v>0</v>
      </c>
    </row>
    <row r="3" spans="1:18" x14ac:dyDescent="0.25">
      <c r="A3" s="67" t="s">
        <v>135</v>
      </c>
      <c r="B3" s="63">
        <v>36.26</v>
      </c>
      <c r="C3" s="60">
        <f>B3*Настройки!$B$1</f>
        <v>500.38799999999998</v>
      </c>
      <c r="D3" s="9">
        <v>1.65</v>
      </c>
      <c r="E3" s="60">
        <f t="shared" ref="E3:E26" si="2">C3*D3</f>
        <v>825.64019999999994</v>
      </c>
      <c r="F3" s="7">
        <f t="shared" ref="F3:F26" si="3">ROUND(E3,0)</f>
        <v>826</v>
      </c>
      <c r="J3" s="97"/>
      <c r="K3" s="7">
        <f t="shared" si="0"/>
        <v>966</v>
      </c>
      <c r="L3" s="7">
        <f t="shared" si="0"/>
        <v>903</v>
      </c>
      <c r="M3" s="7">
        <f t="shared" si="0"/>
        <v>877</v>
      </c>
      <c r="N3" s="7">
        <f t="shared" si="0"/>
        <v>851</v>
      </c>
      <c r="O3" s="7">
        <f t="shared" ref="O3:O26" si="4">F3</f>
        <v>826</v>
      </c>
      <c r="Q3" s="7">
        <f>'Прайс-лист'!M7</f>
        <v>0</v>
      </c>
      <c r="R3" s="12">
        <f t="shared" si="1"/>
        <v>0</v>
      </c>
    </row>
    <row r="4" spans="1:18" x14ac:dyDescent="0.25">
      <c r="A4" s="67" t="s">
        <v>136</v>
      </c>
      <c r="B4" s="63">
        <v>40.6</v>
      </c>
      <c r="C4" s="60">
        <f>B4*Настройки!$B$1</f>
        <v>560.28000000000009</v>
      </c>
      <c r="D4" s="9">
        <v>1.65</v>
      </c>
      <c r="E4" s="60">
        <f t="shared" si="2"/>
        <v>924.4620000000001</v>
      </c>
      <c r="F4" s="7">
        <f t="shared" si="3"/>
        <v>924</v>
      </c>
      <c r="J4" s="97"/>
      <c r="K4" s="7">
        <f t="shared" si="0"/>
        <v>1081</v>
      </c>
      <c r="L4" s="7">
        <f t="shared" si="0"/>
        <v>1010</v>
      </c>
      <c r="M4" s="7">
        <f t="shared" si="0"/>
        <v>981</v>
      </c>
      <c r="N4" s="7">
        <f t="shared" si="0"/>
        <v>952</v>
      </c>
      <c r="O4" s="7">
        <f t="shared" si="4"/>
        <v>924</v>
      </c>
      <c r="Q4" s="7">
        <f>'Прайс-лист'!M8</f>
        <v>0</v>
      </c>
      <c r="R4" s="12">
        <f t="shared" si="1"/>
        <v>0</v>
      </c>
    </row>
    <row r="5" spans="1:18" x14ac:dyDescent="0.25">
      <c r="A5" s="67" t="s">
        <v>137</v>
      </c>
      <c r="B5" s="63">
        <v>40.6</v>
      </c>
      <c r="C5" s="60">
        <f>B5*Настройки!$B$1</f>
        <v>560.28000000000009</v>
      </c>
      <c r="D5" s="9">
        <v>1.65</v>
      </c>
      <c r="E5" s="60">
        <f t="shared" si="2"/>
        <v>924.4620000000001</v>
      </c>
      <c r="F5" s="7">
        <f t="shared" si="3"/>
        <v>924</v>
      </c>
      <c r="J5" s="97"/>
      <c r="K5" s="7">
        <f t="shared" si="0"/>
        <v>1081</v>
      </c>
      <c r="L5" s="7">
        <f t="shared" si="0"/>
        <v>1010</v>
      </c>
      <c r="M5" s="7">
        <f t="shared" si="0"/>
        <v>981</v>
      </c>
      <c r="N5" s="7">
        <f t="shared" si="0"/>
        <v>952</v>
      </c>
      <c r="O5" s="7">
        <f t="shared" si="4"/>
        <v>924</v>
      </c>
      <c r="Q5" s="7">
        <f>'Прайс-лист'!M9</f>
        <v>0</v>
      </c>
      <c r="R5" s="12">
        <f t="shared" si="1"/>
        <v>0</v>
      </c>
    </row>
    <row r="6" spans="1:18" x14ac:dyDescent="0.25">
      <c r="A6" s="67" t="s">
        <v>138</v>
      </c>
      <c r="B6" s="63">
        <v>40.6</v>
      </c>
      <c r="C6" s="60">
        <f>B6*Настройки!$B$1</f>
        <v>560.28000000000009</v>
      </c>
      <c r="D6" s="9">
        <v>1.65</v>
      </c>
      <c r="E6" s="60">
        <f t="shared" si="2"/>
        <v>924.4620000000001</v>
      </c>
      <c r="F6" s="7">
        <f t="shared" si="3"/>
        <v>924</v>
      </c>
      <c r="H6" s="17" t="s">
        <v>68</v>
      </c>
      <c r="J6" s="97"/>
      <c r="K6" s="7">
        <f t="shared" si="0"/>
        <v>1081</v>
      </c>
      <c r="L6" s="7">
        <f t="shared" si="0"/>
        <v>1010</v>
      </c>
      <c r="M6" s="7">
        <f t="shared" si="0"/>
        <v>981</v>
      </c>
      <c r="N6" s="7">
        <f t="shared" si="0"/>
        <v>952</v>
      </c>
      <c r="O6" s="7">
        <f t="shared" si="4"/>
        <v>924</v>
      </c>
      <c r="Q6" s="7">
        <f>'Прайс-лист'!M10</f>
        <v>0</v>
      </c>
      <c r="R6" s="12">
        <f t="shared" si="1"/>
        <v>0</v>
      </c>
    </row>
    <row r="7" spans="1:18" x14ac:dyDescent="0.25">
      <c r="A7" s="67" t="s">
        <v>139</v>
      </c>
      <c r="B7" s="63">
        <v>40.6</v>
      </c>
      <c r="C7" s="60">
        <f>B7*Настройки!$B$1</f>
        <v>560.28000000000009</v>
      </c>
      <c r="D7" s="9">
        <v>1.65</v>
      </c>
      <c r="E7" s="60">
        <f t="shared" si="2"/>
        <v>924.4620000000001</v>
      </c>
      <c r="F7" s="7">
        <f t="shared" si="3"/>
        <v>924</v>
      </c>
      <c r="H7" s="7">
        <v>100</v>
      </c>
      <c r="J7" s="97"/>
      <c r="K7" s="7">
        <f t="shared" si="0"/>
        <v>1081</v>
      </c>
      <c r="L7" s="7">
        <f t="shared" si="0"/>
        <v>1010</v>
      </c>
      <c r="M7" s="7">
        <f t="shared" si="0"/>
        <v>981</v>
      </c>
      <c r="N7" s="7">
        <f t="shared" si="0"/>
        <v>952</v>
      </c>
      <c r="O7" s="7">
        <f t="shared" si="4"/>
        <v>924</v>
      </c>
      <c r="Q7" s="7">
        <f>'Прайс-лист'!M11</f>
        <v>0</v>
      </c>
      <c r="R7" s="12">
        <f t="shared" si="1"/>
        <v>0</v>
      </c>
    </row>
    <row r="8" spans="1:18" x14ac:dyDescent="0.25">
      <c r="A8" s="67" t="s">
        <v>140</v>
      </c>
      <c r="B8" s="63">
        <v>39.9</v>
      </c>
      <c r="C8" s="60">
        <f>B8*Настройки!$B$1</f>
        <v>550.62</v>
      </c>
      <c r="D8" s="9">
        <v>1.65</v>
      </c>
      <c r="E8" s="60">
        <f t="shared" si="2"/>
        <v>908.52299999999991</v>
      </c>
      <c r="F8" s="7">
        <f t="shared" si="3"/>
        <v>909</v>
      </c>
      <c r="H8" s="7">
        <v>300</v>
      </c>
      <c r="J8" s="97"/>
      <c r="K8" s="7">
        <f t="shared" si="0"/>
        <v>1063</v>
      </c>
      <c r="L8" s="7">
        <f t="shared" si="0"/>
        <v>993</v>
      </c>
      <c r="M8" s="7">
        <f t="shared" si="0"/>
        <v>964</v>
      </c>
      <c r="N8" s="7">
        <f t="shared" si="0"/>
        <v>936</v>
      </c>
      <c r="O8" s="7">
        <f t="shared" si="4"/>
        <v>909</v>
      </c>
      <c r="Q8" s="7">
        <f>'Прайс-лист'!M12</f>
        <v>0</v>
      </c>
      <c r="R8" s="12">
        <f t="shared" si="1"/>
        <v>0</v>
      </c>
    </row>
    <row r="9" spans="1:18" x14ac:dyDescent="0.25">
      <c r="A9" s="67" t="s">
        <v>141</v>
      </c>
      <c r="B9" s="63">
        <v>38.5</v>
      </c>
      <c r="C9" s="60">
        <f>B9*Настройки!$B$1</f>
        <v>531.30000000000007</v>
      </c>
      <c r="D9" s="9">
        <v>1.65</v>
      </c>
      <c r="E9" s="60">
        <f t="shared" si="2"/>
        <v>876.6450000000001</v>
      </c>
      <c r="F9" s="7">
        <f t="shared" si="3"/>
        <v>877</v>
      </c>
      <c r="H9" s="7">
        <v>700</v>
      </c>
      <c r="J9" s="97"/>
      <c r="K9" s="7">
        <f t="shared" si="0"/>
        <v>1025</v>
      </c>
      <c r="L9" s="7">
        <f t="shared" si="0"/>
        <v>958</v>
      </c>
      <c r="M9" s="7">
        <f t="shared" si="0"/>
        <v>930</v>
      </c>
      <c r="N9" s="7">
        <f t="shared" si="0"/>
        <v>903</v>
      </c>
      <c r="O9" s="7">
        <f t="shared" si="4"/>
        <v>877</v>
      </c>
      <c r="Q9" s="7">
        <f>'Прайс-лист'!M13</f>
        <v>0</v>
      </c>
      <c r="R9" s="12">
        <f t="shared" si="1"/>
        <v>0</v>
      </c>
    </row>
    <row r="10" spans="1:18" x14ac:dyDescent="0.25">
      <c r="A10" s="67" t="s">
        <v>142</v>
      </c>
      <c r="B10" s="63">
        <v>36.4</v>
      </c>
      <c r="C10" s="60">
        <f>B10*Настройки!$B$1</f>
        <v>502.32</v>
      </c>
      <c r="D10" s="9">
        <v>1.65</v>
      </c>
      <c r="E10" s="60">
        <f t="shared" si="2"/>
        <v>828.82799999999997</v>
      </c>
      <c r="F10" s="7">
        <f t="shared" si="3"/>
        <v>829</v>
      </c>
      <c r="H10" s="7">
        <v>1000</v>
      </c>
      <c r="J10" s="97"/>
      <c r="K10" s="7">
        <f t="shared" si="0"/>
        <v>969</v>
      </c>
      <c r="L10" s="7">
        <f t="shared" si="0"/>
        <v>906</v>
      </c>
      <c r="M10" s="7">
        <f t="shared" si="0"/>
        <v>880</v>
      </c>
      <c r="N10" s="7">
        <f t="shared" si="0"/>
        <v>854</v>
      </c>
      <c r="O10" s="7">
        <f t="shared" si="4"/>
        <v>829</v>
      </c>
      <c r="Q10" s="7">
        <f>'Прайс-лист'!M14</f>
        <v>0</v>
      </c>
      <c r="R10" s="12">
        <f t="shared" si="1"/>
        <v>0</v>
      </c>
    </row>
    <row r="11" spans="1:18" x14ac:dyDescent="0.25">
      <c r="A11" s="67" t="s">
        <v>143</v>
      </c>
      <c r="B11" s="63">
        <v>37.1</v>
      </c>
      <c r="C11" s="60">
        <f>B11*Настройки!$B$1</f>
        <v>511.98</v>
      </c>
      <c r="D11" s="9">
        <v>1.65</v>
      </c>
      <c r="E11" s="60">
        <f t="shared" si="2"/>
        <v>844.76699999999994</v>
      </c>
      <c r="F11" s="7">
        <f t="shared" si="3"/>
        <v>845</v>
      </c>
      <c r="J11" s="97"/>
      <c r="K11" s="7">
        <f t="shared" si="0"/>
        <v>988</v>
      </c>
      <c r="L11" s="7">
        <f t="shared" si="0"/>
        <v>923</v>
      </c>
      <c r="M11" s="7">
        <f t="shared" si="0"/>
        <v>896</v>
      </c>
      <c r="N11" s="7">
        <f t="shared" si="0"/>
        <v>870</v>
      </c>
      <c r="O11" s="7">
        <f t="shared" si="4"/>
        <v>845</v>
      </c>
      <c r="Q11" s="7">
        <f>'Прайс-лист'!M15</f>
        <v>0</v>
      </c>
      <c r="R11" s="12">
        <f t="shared" si="1"/>
        <v>0</v>
      </c>
    </row>
    <row r="12" spans="1:18" x14ac:dyDescent="0.25">
      <c r="A12" s="67" t="s">
        <v>144</v>
      </c>
      <c r="B12" s="63">
        <v>39.200000000000003</v>
      </c>
      <c r="C12" s="60">
        <f>B12*Настройки!$B$1</f>
        <v>540.96</v>
      </c>
      <c r="D12" s="9">
        <v>1.65</v>
      </c>
      <c r="E12" s="60">
        <f t="shared" si="2"/>
        <v>892.58400000000006</v>
      </c>
      <c r="F12" s="7">
        <f t="shared" si="3"/>
        <v>893</v>
      </c>
      <c r="J12" s="97"/>
      <c r="K12" s="7">
        <f t="shared" si="0"/>
        <v>1044</v>
      </c>
      <c r="L12" s="7">
        <f t="shared" si="0"/>
        <v>976</v>
      </c>
      <c r="M12" s="7">
        <f t="shared" si="0"/>
        <v>948</v>
      </c>
      <c r="N12" s="7">
        <f t="shared" si="0"/>
        <v>920</v>
      </c>
      <c r="O12" s="7">
        <f t="shared" si="4"/>
        <v>893</v>
      </c>
      <c r="Q12" s="7">
        <f>'Прайс-лист'!M16</f>
        <v>0</v>
      </c>
      <c r="R12" s="12">
        <f t="shared" si="1"/>
        <v>0</v>
      </c>
    </row>
    <row r="13" spans="1:18" x14ac:dyDescent="0.25">
      <c r="A13" s="67" t="s">
        <v>145</v>
      </c>
      <c r="B13" s="63">
        <v>40.6</v>
      </c>
      <c r="C13" s="60">
        <f>B13*Настройки!$B$1</f>
        <v>560.28000000000009</v>
      </c>
      <c r="D13" s="9">
        <v>1.65</v>
      </c>
      <c r="E13" s="60">
        <f t="shared" si="2"/>
        <v>924.4620000000001</v>
      </c>
      <c r="F13" s="7">
        <f t="shared" si="3"/>
        <v>924</v>
      </c>
      <c r="J13" s="97"/>
      <c r="K13" s="7">
        <f t="shared" si="0"/>
        <v>1081</v>
      </c>
      <c r="L13" s="7">
        <f t="shared" si="0"/>
        <v>1010</v>
      </c>
      <c r="M13" s="7">
        <f t="shared" si="0"/>
        <v>981</v>
      </c>
      <c r="N13" s="7">
        <f t="shared" si="0"/>
        <v>952</v>
      </c>
      <c r="O13" s="7">
        <f t="shared" si="4"/>
        <v>924</v>
      </c>
      <c r="Q13" s="7">
        <f>'Прайс-лист'!M17</f>
        <v>0</v>
      </c>
      <c r="R13" s="12">
        <f t="shared" si="1"/>
        <v>0</v>
      </c>
    </row>
    <row r="14" spans="1:18" x14ac:dyDescent="0.25">
      <c r="A14" s="67" t="s">
        <v>146</v>
      </c>
      <c r="B14" s="63">
        <v>40.6</v>
      </c>
      <c r="C14" s="60">
        <f>B14*Настройки!$B$1</f>
        <v>560.28000000000009</v>
      </c>
      <c r="D14" s="9">
        <v>1.65</v>
      </c>
      <c r="E14" s="60">
        <f t="shared" si="2"/>
        <v>924.4620000000001</v>
      </c>
      <c r="F14" s="7">
        <f t="shared" si="3"/>
        <v>924</v>
      </c>
      <c r="J14" s="97"/>
      <c r="K14" s="7">
        <f t="shared" si="0"/>
        <v>1081</v>
      </c>
      <c r="L14" s="7">
        <f t="shared" si="0"/>
        <v>1010</v>
      </c>
      <c r="M14" s="7">
        <f t="shared" si="0"/>
        <v>981</v>
      </c>
      <c r="N14" s="7">
        <f t="shared" si="0"/>
        <v>952</v>
      </c>
      <c r="O14" s="7">
        <f t="shared" si="4"/>
        <v>924</v>
      </c>
      <c r="Q14" s="7">
        <f>'Прайс-лист'!M18</f>
        <v>0</v>
      </c>
      <c r="R14" s="12">
        <f t="shared" si="1"/>
        <v>0</v>
      </c>
    </row>
    <row r="15" spans="1:18" ht="15" customHeight="1" x14ac:dyDescent="0.25">
      <c r="A15" s="72" t="s">
        <v>147</v>
      </c>
      <c r="B15" s="63">
        <v>30.52</v>
      </c>
      <c r="C15" s="60">
        <f>B15*Настройки!$B$1</f>
        <v>421.17599999999999</v>
      </c>
      <c r="D15" s="9">
        <v>1.65</v>
      </c>
      <c r="E15" s="60">
        <f t="shared" si="2"/>
        <v>694.94039999999995</v>
      </c>
      <c r="F15" s="7">
        <f t="shared" si="3"/>
        <v>695</v>
      </c>
      <c r="J15" s="97"/>
      <c r="K15" s="7">
        <f t="shared" si="0"/>
        <v>812</v>
      </c>
      <c r="L15" s="7">
        <f t="shared" si="0"/>
        <v>759</v>
      </c>
      <c r="M15" s="7">
        <f t="shared" si="0"/>
        <v>737</v>
      </c>
      <c r="N15" s="7">
        <f t="shared" si="0"/>
        <v>716</v>
      </c>
      <c r="O15" s="7">
        <f t="shared" si="4"/>
        <v>695</v>
      </c>
      <c r="Q15" s="7">
        <f>'Прайс-лист'!M19</f>
        <v>0</v>
      </c>
      <c r="R15" s="12">
        <f t="shared" si="1"/>
        <v>0</v>
      </c>
    </row>
    <row r="16" spans="1:18" x14ac:dyDescent="0.25">
      <c r="A16" s="67" t="s">
        <v>148</v>
      </c>
      <c r="B16" s="63">
        <v>28.7</v>
      </c>
      <c r="C16" s="60">
        <f>B16*Настройки!$B$1</f>
        <v>396.06</v>
      </c>
      <c r="D16" s="9">
        <v>1.65</v>
      </c>
      <c r="E16" s="60">
        <f t="shared" si="2"/>
        <v>653.49900000000002</v>
      </c>
      <c r="F16" s="7">
        <f t="shared" si="3"/>
        <v>653</v>
      </c>
      <c r="J16" s="97"/>
      <c r="K16" s="7">
        <f t="shared" si="0"/>
        <v>764</v>
      </c>
      <c r="L16" s="7">
        <f t="shared" si="0"/>
        <v>714</v>
      </c>
      <c r="M16" s="7">
        <f t="shared" si="0"/>
        <v>693</v>
      </c>
      <c r="N16" s="7">
        <f t="shared" si="0"/>
        <v>673</v>
      </c>
      <c r="O16" s="7">
        <f t="shared" si="4"/>
        <v>653</v>
      </c>
      <c r="Q16" s="7">
        <f>'Прайс-лист'!M20</f>
        <v>0</v>
      </c>
      <c r="R16" s="12">
        <f t="shared" si="1"/>
        <v>0</v>
      </c>
    </row>
    <row r="17" spans="1:18" x14ac:dyDescent="0.25">
      <c r="A17" s="67" t="s">
        <v>149</v>
      </c>
      <c r="B17" s="63">
        <v>37.799999999999997</v>
      </c>
      <c r="C17" s="60">
        <f>B17*Настройки!$B$1</f>
        <v>521.64</v>
      </c>
      <c r="D17" s="9">
        <v>1.65</v>
      </c>
      <c r="E17" s="60">
        <f t="shared" si="2"/>
        <v>860.7059999999999</v>
      </c>
      <c r="F17" s="7">
        <f t="shared" si="3"/>
        <v>861</v>
      </c>
      <c r="J17" s="97"/>
      <c r="K17" s="7">
        <f t="shared" si="0"/>
        <v>1007</v>
      </c>
      <c r="L17" s="7">
        <f t="shared" si="0"/>
        <v>941</v>
      </c>
      <c r="M17" s="7">
        <f t="shared" si="0"/>
        <v>914</v>
      </c>
      <c r="N17" s="7">
        <f t="shared" si="0"/>
        <v>887</v>
      </c>
      <c r="O17" s="7">
        <f t="shared" si="4"/>
        <v>861</v>
      </c>
      <c r="Q17" s="7">
        <f>'Прайс-лист'!M21</f>
        <v>0</v>
      </c>
      <c r="R17" s="12">
        <f t="shared" si="1"/>
        <v>0</v>
      </c>
    </row>
    <row r="18" spans="1:18" x14ac:dyDescent="0.25">
      <c r="A18" s="67" t="s">
        <v>150</v>
      </c>
      <c r="B18" s="63">
        <v>30.8</v>
      </c>
      <c r="C18" s="60">
        <f>B18*Настройки!$B$1+30</f>
        <v>455.04</v>
      </c>
      <c r="D18" s="9">
        <v>1.65</v>
      </c>
      <c r="E18" s="60">
        <f t="shared" si="2"/>
        <v>750.81600000000003</v>
      </c>
      <c r="F18" s="7">
        <f t="shared" si="3"/>
        <v>751</v>
      </c>
      <c r="J18" s="97"/>
      <c r="K18" s="7">
        <f t="shared" si="0"/>
        <v>878</v>
      </c>
      <c r="L18" s="7">
        <f t="shared" si="0"/>
        <v>821</v>
      </c>
      <c r="M18" s="7">
        <f t="shared" si="0"/>
        <v>797</v>
      </c>
      <c r="N18" s="7">
        <f t="shared" si="0"/>
        <v>774</v>
      </c>
      <c r="O18" s="7">
        <f t="shared" si="4"/>
        <v>751</v>
      </c>
      <c r="Q18" s="7">
        <f>'Прайс-лист'!M22</f>
        <v>0</v>
      </c>
      <c r="R18" s="12">
        <f t="shared" si="1"/>
        <v>0</v>
      </c>
    </row>
    <row r="19" spans="1:18" x14ac:dyDescent="0.25">
      <c r="A19" s="67" t="s">
        <v>151</v>
      </c>
      <c r="B19" s="63">
        <v>25.2</v>
      </c>
      <c r="C19" s="60">
        <f>B19*Настройки!$B$1+30</f>
        <v>377.76</v>
      </c>
      <c r="D19" s="9">
        <v>1.65</v>
      </c>
      <c r="E19" s="60">
        <f t="shared" si="2"/>
        <v>623.30399999999997</v>
      </c>
      <c r="F19" s="7">
        <f t="shared" si="3"/>
        <v>623</v>
      </c>
      <c r="J19" s="97"/>
      <c r="K19" s="7">
        <f t="shared" si="0"/>
        <v>729</v>
      </c>
      <c r="L19" s="7">
        <f t="shared" si="0"/>
        <v>681</v>
      </c>
      <c r="M19" s="7">
        <f t="shared" si="0"/>
        <v>661</v>
      </c>
      <c r="N19" s="7">
        <f t="shared" si="0"/>
        <v>642</v>
      </c>
      <c r="O19" s="7">
        <f t="shared" si="4"/>
        <v>623</v>
      </c>
      <c r="Q19" s="7">
        <f>'Прайс-лист'!M23</f>
        <v>0</v>
      </c>
      <c r="R19" s="12">
        <f t="shared" si="1"/>
        <v>0</v>
      </c>
    </row>
    <row r="20" spans="1:18" x14ac:dyDescent="0.25">
      <c r="A20" s="67" t="s">
        <v>152</v>
      </c>
      <c r="B20" s="63">
        <v>28.7</v>
      </c>
      <c r="C20" s="60">
        <f>B20*Настройки!$B$1+30</f>
        <v>426.06</v>
      </c>
      <c r="D20" s="9">
        <v>1.65</v>
      </c>
      <c r="E20" s="60">
        <f t="shared" si="2"/>
        <v>702.99899999999991</v>
      </c>
      <c r="F20" s="7">
        <f t="shared" si="3"/>
        <v>703</v>
      </c>
      <c r="J20" s="97"/>
      <c r="K20" s="7">
        <f t="shared" si="0"/>
        <v>822</v>
      </c>
      <c r="L20" s="7">
        <f t="shared" si="0"/>
        <v>768</v>
      </c>
      <c r="M20" s="7">
        <f t="shared" si="0"/>
        <v>746</v>
      </c>
      <c r="N20" s="7">
        <f t="shared" si="0"/>
        <v>724</v>
      </c>
      <c r="O20" s="7">
        <f t="shared" si="4"/>
        <v>703</v>
      </c>
      <c r="Q20" s="7">
        <f>'Прайс-лист'!M24</f>
        <v>0</v>
      </c>
      <c r="R20" s="12">
        <f t="shared" si="1"/>
        <v>0</v>
      </c>
    </row>
    <row r="21" spans="1:18" x14ac:dyDescent="0.25">
      <c r="A21" s="67" t="s">
        <v>153</v>
      </c>
      <c r="B21" s="63">
        <v>34.299999999999997</v>
      </c>
      <c r="C21" s="60">
        <f>B21*Настройки!$B$1</f>
        <v>473.34</v>
      </c>
      <c r="D21" s="9">
        <v>1.65</v>
      </c>
      <c r="E21" s="60">
        <f t="shared" si="2"/>
        <v>781.01099999999997</v>
      </c>
      <c r="F21" s="7">
        <f t="shared" si="3"/>
        <v>781</v>
      </c>
      <c r="J21" s="97"/>
      <c r="K21" s="7">
        <f t="shared" si="0"/>
        <v>913</v>
      </c>
      <c r="L21" s="7">
        <f t="shared" si="0"/>
        <v>853</v>
      </c>
      <c r="M21" s="7">
        <f t="shared" si="0"/>
        <v>828</v>
      </c>
      <c r="N21" s="7">
        <f t="shared" si="0"/>
        <v>804</v>
      </c>
      <c r="O21" s="7">
        <f t="shared" si="4"/>
        <v>781</v>
      </c>
      <c r="Q21" s="7">
        <f>'Прайс-лист'!M25</f>
        <v>0</v>
      </c>
      <c r="R21" s="12">
        <f t="shared" si="1"/>
        <v>0</v>
      </c>
    </row>
    <row r="22" spans="1:18" x14ac:dyDescent="0.25">
      <c r="A22" s="67" t="s">
        <v>154</v>
      </c>
      <c r="B22" s="63">
        <v>34.299999999999997</v>
      </c>
      <c r="C22" s="60">
        <f>B22*Настройки!$B$1</f>
        <v>473.34</v>
      </c>
      <c r="D22" s="9">
        <v>1.65</v>
      </c>
      <c r="E22" s="60">
        <f t="shared" si="2"/>
        <v>781.01099999999997</v>
      </c>
      <c r="F22" s="7">
        <f t="shared" si="3"/>
        <v>781</v>
      </c>
      <c r="J22" s="97"/>
      <c r="K22" s="7">
        <f t="shared" si="0"/>
        <v>913</v>
      </c>
      <c r="L22" s="7">
        <f t="shared" si="0"/>
        <v>853</v>
      </c>
      <c r="M22" s="7">
        <f t="shared" si="0"/>
        <v>828</v>
      </c>
      <c r="N22" s="7">
        <f t="shared" si="0"/>
        <v>804</v>
      </c>
      <c r="O22" s="7">
        <f t="shared" si="4"/>
        <v>781</v>
      </c>
      <c r="Q22" s="7">
        <f>'Прайс-лист'!M26</f>
        <v>0</v>
      </c>
      <c r="R22" s="12">
        <f t="shared" si="1"/>
        <v>0</v>
      </c>
    </row>
    <row r="23" spans="1:18" x14ac:dyDescent="0.25">
      <c r="A23" s="67" t="s">
        <v>155</v>
      </c>
      <c r="B23" s="63">
        <v>35.700000000000003</v>
      </c>
      <c r="C23" s="60">
        <f>B23*Настройки!$B$1</f>
        <v>492.66000000000008</v>
      </c>
      <c r="D23" s="9">
        <v>1.65</v>
      </c>
      <c r="E23" s="60">
        <f t="shared" si="2"/>
        <v>812.88900000000012</v>
      </c>
      <c r="F23" s="7">
        <f t="shared" si="3"/>
        <v>813</v>
      </c>
      <c r="J23" s="97"/>
      <c r="K23" s="7">
        <f t="shared" si="0"/>
        <v>950</v>
      </c>
      <c r="L23" s="7">
        <f t="shared" si="0"/>
        <v>888</v>
      </c>
      <c r="M23" s="7">
        <f t="shared" si="0"/>
        <v>862</v>
      </c>
      <c r="N23" s="7">
        <f t="shared" si="0"/>
        <v>837</v>
      </c>
      <c r="O23" s="7">
        <f t="shared" si="4"/>
        <v>813</v>
      </c>
      <c r="Q23" s="7">
        <f>'Прайс-лист'!M27</f>
        <v>0</v>
      </c>
      <c r="R23" s="12">
        <f t="shared" si="1"/>
        <v>0</v>
      </c>
    </row>
    <row r="24" spans="1:18" x14ac:dyDescent="0.25">
      <c r="A24" s="67" t="s">
        <v>156</v>
      </c>
      <c r="B24" s="63">
        <v>35.700000000000003</v>
      </c>
      <c r="C24" s="60">
        <f>B24*Настройки!$B$1</f>
        <v>492.66000000000008</v>
      </c>
      <c r="D24" s="9">
        <v>1.65</v>
      </c>
      <c r="E24" s="60">
        <f t="shared" ref="E24" si="5">C24*D24</f>
        <v>812.88900000000012</v>
      </c>
      <c r="F24" s="7">
        <f t="shared" ref="F24" si="6">ROUND(E24,0)</f>
        <v>813</v>
      </c>
      <c r="J24" s="97"/>
      <c r="K24" s="7">
        <f t="shared" ref="K24" si="7">ROUND(L24*K$28,0)</f>
        <v>950</v>
      </c>
      <c r="L24" s="7">
        <f t="shared" ref="L24" si="8">ROUND(M24*L$28,0)</f>
        <v>888</v>
      </c>
      <c r="M24" s="7">
        <f t="shared" ref="M24" si="9">ROUND(N24*M$28,0)</f>
        <v>862</v>
      </c>
      <c r="N24" s="7">
        <f t="shared" ref="N24" si="10">ROUND(O24*N$28,0)</f>
        <v>837</v>
      </c>
      <c r="O24" s="7">
        <f t="shared" ref="O24" si="11">F24</f>
        <v>813</v>
      </c>
      <c r="Q24" s="7">
        <f>'Прайс-лист'!M28</f>
        <v>0</v>
      </c>
      <c r="R24" s="12">
        <f t="shared" ref="R24" si="12">IF($Q$27&lt;$H$7,K24*Q24,(IF($Q$27&lt;=$H$8,L24*Q24,(IF($Q$27&lt;=$H$9,M24*Q24,(IF($Q$27&lt;=$H$10,N24*Q24,O24*Q24)))))))</f>
        <v>0</v>
      </c>
    </row>
    <row r="25" spans="1:18" x14ac:dyDescent="0.25">
      <c r="A25" s="67" t="s">
        <v>157</v>
      </c>
      <c r="B25" s="63">
        <v>35.14</v>
      </c>
      <c r="C25" s="60">
        <f>B25*Настройки!$B$1</f>
        <v>484.93200000000002</v>
      </c>
      <c r="D25" s="9">
        <v>1.65</v>
      </c>
      <c r="E25" s="60">
        <f t="shared" ref="E25" si="13">C25*D25</f>
        <v>800.13779999999997</v>
      </c>
      <c r="F25" s="7">
        <f t="shared" ref="F25" si="14">ROUND(E25,0)</f>
        <v>800</v>
      </c>
      <c r="J25" s="98"/>
      <c r="K25" s="7">
        <f t="shared" ref="K25" si="15">ROUND(L25*K$28,0)</f>
        <v>935</v>
      </c>
      <c r="L25" s="7">
        <f t="shared" ref="L25" si="16">ROUND(M25*L$28,0)</f>
        <v>874</v>
      </c>
      <c r="M25" s="7">
        <f t="shared" ref="M25" si="17">ROUND(N25*M$28,0)</f>
        <v>849</v>
      </c>
      <c r="N25" s="7">
        <f t="shared" ref="N25" si="18">ROUND(O25*N$28,0)</f>
        <v>824</v>
      </c>
      <c r="O25" s="7">
        <f t="shared" ref="O25" si="19">F25</f>
        <v>800</v>
      </c>
      <c r="Q25" s="7">
        <f>'Прайс-лист'!M29</f>
        <v>0</v>
      </c>
      <c r="R25" s="12">
        <f t="shared" ref="R25" si="20">IF($Q$27&lt;$H$7,K25*Q25,(IF($Q$27&lt;=$H$8,L25*Q25,(IF($Q$27&lt;=$H$9,M25*Q25,(IF($Q$27&lt;=$H$10,N25*Q25,O25*Q25)))))))</f>
        <v>0</v>
      </c>
    </row>
    <row r="26" spans="1:18" x14ac:dyDescent="0.25">
      <c r="A26" s="64" t="s">
        <v>158</v>
      </c>
      <c r="B26" s="63">
        <v>39.340000000000003</v>
      </c>
      <c r="C26" s="60">
        <f>B26*Настройки!$B$1</f>
        <v>542.89200000000005</v>
      </c>
      <c r="D26" s="9">
        <v>1.65</v>
      </c>
      <c r="E26" s="60">
        <f t="shared" si="2"/>
        <v>895.77179999999998</v>
      </c>
      <c r="F26" s="7">
        <f t="shared" si="3"/>
        <v>896</v>
      </c>
      <c r="J26" s="66"/>
      <c r="K26" s="7">
        <f t="shared" ref="K26:N26" si="21">ROUND(L26*K$28,0)</f>
        <v>1049</v>
      </c>
      <c r="L26" s="7">
        <f t="shared" si="21"/>
        <v>980</v>
      </c>
      <c r="M26" s="7">
        <f t="shared" si="21"/>
        <v>951</v>
      </c>
      <c r="N26" s="7">
        <f t="shared" si="21"/>
        <v>923</v>
      </c>
      <c r="O26" s="7">
        <f t="shared" si="4"/>
        <v>896</v>
      </c>
      <c r="Q26" s="7">
        <f>'Прайс-лист'!M30</f>
        <v>0</v>
      </c>
      <c r="R26" s="12">
        <f t="shared" si="1"/>
        <v>0</v>
      </c>
    </row>
    <row r="27" spans="1:18" x14ac:dyDescent="0.25">
      <c r="Q27" s="13">
        <f>SUM(Q2:Q26)</f>
        <v>0</v>
      </c>
      <c r="R27" s="14">
        <f>SUM(R2:R26)</f>
        <v>0</v>
      </c>
    </row>
    <row r="28" spans="1:18" x14ac:dyDescent="0.25">
      <c r="J28" s="17" t="s">
        <v>69</v>
      </c>
      <c r="K28" s="9">
        <v>1.07</v>
      </c>
      <c r="L28" s="9">
        <v>1.03</v>
      </c>
      <c r="M28" s="9">
        <v>1.03</v>
      </c>
      <c r="N28" s="9">
        <v>1.03</v>
      </c>
      <c r="O28" s="9">
        <v>1</v>
      </c>
    </row>
  </sheetData>
  <mergeCells count="1">
    <mergeCell ref="J1:J25"/>
  </mergeCells>
  <phoneticPr fontId="31" type="noConversion"/>
  <pageMargins left="0.25" right="0.25" top="0.75" bottom="0.75" header="0.3" footer="0.3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"/>
  <sheetViews>
    <sheetView workbookViewId="0">
      <selection activeCell="B1" sqref="B1"/>
    </sheetView>
  </sheetViews>
  <sheetFormatPr defaultColWidth="11.42578125" defaultRowHeight="15" x14ac:dyDescent="0.25"/>
  <cols>
    <col min="1" max="1" width="6" bestFit="1" customWidth="1"/>
    <col min="2" max="2" width="5.42578125" bestFit="1" customWidth="1"/>
  </cols>
  <sheetData>
    <row r="1" spans="1:2" ht="15.75" thickBot="1" x14ac:dyDescent="0.3">
      <c r="A1" s="6" t="s">
        <v>54</v>
      </c>
      <c r="B1" s="15">
        <v>13.8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Прайс-лист</vt:lpstr>
      <vt:lpstr>Счёт</vt:lpstr>
      <vt:lpstr>Настройки</vt:lpstr>
      <vt:lpstr>'Прайс-лист'!Заголовки_для_печати</vt:lpstr>
      <vt:lpstr>'Прайс-лист'!Область_печати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Ура! Подарки! Новогодняя Программа 2021-2022</dc:title>
  <dc:subject>Прайс-лист на упаковку 2021-2022</dc:subject>
  <dc:creator>hosti</dc:creator>
  <cp:keywords>Прайс-лист, Ура! Подарки!</cp:keywords>
  <dc:description/>
  <cp:lastModifiedBy>Ирина Сибирева</cp:lastModifiedBy>
  <cp:lastPrinted>2026-03-06T06:48:16Z</cp:lastPrinted>
  <dcterms:created xsi:type="dcterms:W3CDTF">2006-09-28T05:33:49Z</dcterms:created>
  <dcterms:modified xsi:type="dcterms:W3CDTF">2026-03-06T11:12:30Z</dcterms:modified>
  <cp:category/>
</cp:coreProperties>
</file>